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ılavuz" sheetId="1" state="visible" r:id="rId3"/>
    <sheet name="Projeler ve Jüri" sheetId="2" state="visible" r:id="rId4"/>
    <sheet name="Öğrenci Listesi" sheetId="3" state="visible" r:id="rId5"/>
    <sheet name="Danışman Puan Girişi" sheetId="4" state="visible" r:id="rId6"/>
    <sheet name="Jüri Puan Girişi" sheetId="5" state="visible" r:id="rId7"/>
    <sheet name="Sonuçlar" sheetId="6" state="visible" r:id="rId8"/>
    <sheet name="Özet" sheetId="7" state="visible" r:id="rId9"/>
    <sheet name="Proje Formu" sheetId="8" state="visible" r:id="rId10"/>
  </sheets>
  <definedNames>
    <definedName function="false" hidden="false" localSheetId="3" name="_xlnm.Print_Area" vbProcedure="false">'Danışman Puan Girişi'!$A$1:$AD$23</definedName>
    <definedName function="false" hidden="false" localSheetId="4" name="_xlnm.Print_Area" vbProcedure="false">'Jüri Puan Girişi'!$A$1:$BF$20</definedName>
    <definedName function="false" hidden="false" localSheetId="7" name="_xlnm.Print_Area" vbProcedure="false">'Proje Formu'!$A$1:$I$39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<sst xmlns="http://schemas.openxmlformats.org/spreadsheetml/2006/main" count="417" uniqueCount="310">
  <si>
    <t xml:space="preserve">ERZURUM TEKNİK ÜNİVERSİTESİ – BİLGİSAYAR MÜHENDİSLİĞİ BÖLÜMÜ</t>
  </si>
  <si>
    <t xml:space="preserve">EK-6 · BMU407 BİTİRME PROJESİ I – DEĞERLENDİRME FORMU (GÜZ YARIYILI)</t>
  </si>
  <si>
    <t xml:space="preserve">DANIŞMANIN YAPACAKLARI</t>
  </si>
  <si>
    <t xml:space="preserve">•  “Danışman Puan Girişi” sayfasında her öğrenci için Ara Rapor (%15), Ara Sunum (%15), Süreç Takibi (%10) ve Final Raporu (%30) puanlarını girer.</t>
  </si>
  <si>
    <t xml:space="preserve">•  Final Raporu/Final Raporunu hiç teslim etmeyen öğrenci için danışman, "Danışman Puan Girişi" sayfasında ilgili öğrencinin "Final Raporu Teslim Edilmedi" sütununa "Evet" yazar; bu öğrencinin Final Raporu bileşeni (%30) 0 puan olarak hesaba katılır, diğer bileşenler normal şekilde puanlanır (EK-1, Madde 7/4).</t>
  </si>
  <si>
    <t xml:space="preserve">JÜRİNİN YAPACAKLARI</t>
  </si>
  <si>
    <t xml:space="preserve">•  “Jüri Puan Girişi” sayfasında her proje için FS1–FS3 puanlarını (20+15+25=60) BİR KEZ girer; bu puan projedeki tüm öğrencilere ortak yansır.</t>
  </si>
  <si>
    <t xml:space="preserve">•  Aynı sayfada, aynı proje satırında, her öğrenci için FS4–FS5 puanlarını (25+15=40) ayrı ayrı girer.</t>
  </si>
  <si>
    <t xml:space="preserve">•  Final Sunumu Notu, iki jüri üyesinin verdiği puanların aritmetik ortalamasıdır.</t>
  </si>
  <si>
    <t xml:space="preserve">•  Final Sunumuna katılmayan öğrenci için jüri, "Jüri Puan Girişi" sayfasında o öğrencinin "Katılmadı" sütununa "Katılmadı" seçer; bu öğrencinin Final Sunumu bileşeni (%30) 0 puan olarak hesaba katılır, diğer bileşenler normal şekilde puanlanır.</t>
  </si>
  <si>
    <t xml:space="preserve">SAYFA — KİM DOLDURUR</t>
  </si>
  <si>
    <t xml:space="preserve">Sayfa</t>
  </si>
  <si>
    <t xml:space="preserve">Kim doldurur</t>
  </si>
  <si>
    <t xml:space="preserve">Puan girilir mi?</t>
  </si>
  <si>
    <t xml:space="preserve">Projeler ve Jüri</t>
  </si>
  <si>
    <t xml:space="preserve">Danışmanlar ve Komisyon</t>
  </si>
  <si>
    <t xml:space="preserve">Hayır – tanım</t>
  </si>
  <si>
    <t xml:space="preserve">Öğrenci Listesi</t>
  </si>
  <si>
    <t xml:space="preserve">Komisyon / Danışman</t>
  </si>
  <si>
    <t xml:space="preserve">Danışman Puan Girişi</t>
  </si>
  <si>
    <t xml:space="preserve">Danışman</t>
  </si>
  <si>
    <t xml:space="preserve">Evet</t>
  </si>
  <si>
    <t xml:space="preserve">Jüri Puan Girişi</t>
  </si>
  <si>
    <t xml:space="preserve">Jüri (2 üye)</t>
  </si>
  <si>
    <t xml:space="preserve">Sonuçlar / Özet / Proje Formu</t>
  </si>
  <si>
    <t xml:space="preserve">—</t>
  </si>
  <si>
    <t xml:space="preserve">Hayır – otomatik</t>
  </si>
  <si>
    <t xml:space="preserve">RENK KILAVUZU:  SARI hücreler elle doldurulur.  GRİ hücreler otomatik hesaplanır ve değiştirilmez.  Yıldızlı (*) başlıklar zorunlu alanlardır.</t>
  </si>
  <si>
    <t xml:space="preserve">PUANLAMA ÖLÇEĞİ – TÜM KRİTERLER İÇİN ORTAK</t>
  </si>
  <si>
    <t xml:space="preserve">Seviye</t>
  </si>
  <si>
    <t xml:space="preserve">Açıklama</t>
  </si>
  <si>
    <t xml:space="preserve">Kriter maks.</t>
  </si>
  <si>
    <t xml:space="preserve">Üstün</t>
  </si>
  <si>
    <t xml:space="preserve">Kriteri eksiksiz karşılar; beklentinin üzerinde, örnek gösterilebilir nitelikte.</t>
  </si>
  <si>
    <t xml:space="preserve">%90–100</t>
  </si>
  <si>
    <t xml:space="preserve">Yeterli</t>
  </si>
  <si>
    <t xml:space="preserve">Kriteri karşılar; küçük eksikler vardır, çalışmanın bütününü etkilemez.</t>
  </si>
  <si>
    <t xml:space="preserve">%75–89</t>
  </si>
  <si>
    <t xml:space="preserve">Gelişmeli</t>
  </si>
  <si>
    <t xml:space="preserve">Kriteri kısmen karşılar; belirgin eksikler vardır, düzeltme gerekir.</t>
  </si>
  <si>
    <t xml:space="preserve">%60–74</t>
  </si>
  <si>
    <t xml:space="preserve">Yetersiz</t>
  </si>
  <si>
    <t xml:space="preserve">Kriteri karşılamaz; ilgili çalışma yapılmamış veya kabul edilebilir düzeyde değil.</t>
  </si>
  <si>
    <t xml:space="preserve">%0–59</t>
  </si>
  <si>
    <t xml:space="preserve">DEĞERLENDİRME AĞIRLIKLARI (formüller bu hücrelere bağlıdır)</t>
  </si>
  <si>
    <t xml:space="preserve">Bileşen</t>
  </si>
  <si>
    <t xml:space="preserve">Değerlendiren</t>
  </si>
  <si>
    <t xml:space="preserve">Ağırlık</t>
  </si>
  <si>
    <t xml:space="preserve">ARA RAPOR</t>
  </si>
  <si>
    <t xml:space="preserve">ARA SUNUM</t>
  </si>
  <si>
    <t xml:space="preserve">SÜREÇ TAKİBİ</t>
  </si>
  <si>
    <t xml:space="preserve">FİNAL RAPORU</t>
  </si>
  <si>
    <t xml:space="preserve">FİNAL SUNUMU</t>
  </si>
  <si>
    <t xml:space="preserve">TOPLAM</t>
  </si>
  <si>
    <t xml:space="preserve">KRİTERLER VE MAKSİMUM PUANLAR</t>
  </si>
  <si>
    <t xml:space="preserve">Kod</t>
  </si>
  <si>
    <t xml:space="preserve">Kriter</t>
  </si>
  <si>
    <t xml:space="preserve">MÜDEK</t>
  </si>
  <si>
    <t xml:space="preserve">Maks.</t>
  </si>
  <si>
    <t xml:space="preserve">Girildiği sayfa</t>
  </si>
  <si>
    <t xml:space="preserve">ARA RAPOR (%15) – Danışman</t>
  </si>
  <si>
    <t xml:space="preserve">AR1</t>
  </si>
  <si>
    <t xml:space="preserve">Problem tanımı, kapsam ve amaçların netliği</t>
  </si>
  <si>
    <t xml:space="preserve">ii</t>
  </si>
  <si>
    <t xml:space="preserve">AR2</t>
  </si>
  <si>
    <t xml:space="preserve">Literatür taraması ve kaynak yeterliliği</t>
  </si>
  <si>
    <t xml:space="preserve">viii</t>
  </si>
  <si>
    <t xml:space="preserve">AR3</t>
  </si>
  <si>
    <t xml:space="preserve">Yöntem, tasarım yaklaşımı ve seçilen modern araçlar</t>
  </si>
  <si>
    <t xml:space="preserve">iv</t>
  </si>
  <si>
    <t xml:space="preserve">AR4</t>
  </si>
  <si>
    <t xml:space="preserve">Proje planı, risk ve değişiklik yönetimi</t>
  </si>
  <si>
    <t xml:space="preserve">x</t>
  </si>
  <si>
    <t xml:space="preserve">AR5</t>
  </si>
  <si>
    <t xml:space="preserve">Etik, toplumsal, çevresel ve hukuksal boyutlar</t>
  </si>
  <si>
    <t xml:space="preserve">ix, xi</t>
  </si>
  <si>
    <t xml:space="preserve">ALT TOPLAM</t>
  </si>
  <si>
    <t xml:space="preserve">ARA SUNUM (%15) – Danışman</t>
  </si>
  <si>
    <t xml:space="preserve">AS1</t>
  </si>
  <si>
    <t xml:space="preserve">Sunumun içeriği ve organizasyonu</t>
  </si>
  <si>
    <t xml:space="preserve">vii</t>
  </si>
  <si>
    <t xml:space="preserve">AS2</t>
  </si>
  <si>
    <t xml:space="preserve">Görsel materyallerin kullanımı</t>
  </si>
  <si>
    <t xml:space="preserve">AS3</t>
  </si>
  <si>
    <t xml:space="preserve">Anlatım netliği ve sözlü iletişim</t>
  </si>
  <si>
    <t xml:space="preserve">AS4</t>
  </si>
  <si>
    <t xml:space="preserve">Soru–cevap performansı</t>
  </si>
  <si>
    <t xml:space="preserve">AS5</t>
  </si>
  <si>
    <t xml:space="preserve">Zaman yönetimi</t>
  </si>
  <si>
    <t xml:space="preserve">SÜREÇ TAKİBİ (%10) – Danışman</t>
  </si>
  <si>
    <t xml:space="preserve">ST1</t>
  </si>
  <si>
    <t xml:space="preserve">Görüşmelere düzenli ve belgeli katılım</t>
  </si>
  <si>
    <t xml:space="preserve">ST2</t>
  </si>
  <si>
    <t xml:space="preserve">Bireysel katkı ve takım içi iş birliği</t>
  </si>
  <si>
    <t xml:space="preserve">vi</t>
  </si>
  <si>
    <t xml:space="preserve">ST3</t>
  </si>
  <si>
    <t xml:space="preserve">Teknik ilerlemenin sürekliliği</t>
  </si>
  <si>
    <t xml:space="preserve">ST4</t>
  </si>
  <si>
    <t xml:space="preserve">Risk ve değişikliklerin yönetimi</t>
  </si>
  <si>
    <t xml:space="preserve">FİNAL RAPORU (%30) – Danışman</t>
  </si>
  <si>
    <t xml:space="preserve">FR1</t>
  </si>
  <si>
    <t xml:space="preserve">Problem tanımı ve mühendislik çözümünün bütünlüğü</t>
  </si>
  <si>
    <t xml:space="preserve">i, ii</t>
  </si>
  <si>
    <t xml:space="preserve">FR2</t>
  </si>
  <si>
    <t xml:space="preserve">Tasarım, gerçekleştirme ve modern araç/teknoloji kullanımı</t>
  </si>
  <si>
    <t xml:space="preserve">iii, iv</t>
  </si>
  <si>
    <t xml:space="preserve">FR3</t>
  </si>
  <si>
    <t xml:space="preserve">Deney/test tasarımı, veri toplama ve analiz</t>
  </si>
  <si>
    <t xml:space="preserve">v</t>
  </si>
  <si>
    <t xml:space="preserve">FR4</t>
  </si>
  <si>
    <t xml:space="preserve">Sonuçların doğrulanması ve yorumlanması</t>
  </si>
  <si>
    <t xml:space="preserve">FR5</t>
  </si>
  <si>
    <t xml:space="preserve">Etik ilkeler, mesleki sorumluluk ve standartlara uygunluk</t>
  </si>
  <si>
    <t xml:space="preserve">ix</t>
  </si>
  <si>
    <t xml:space="preserve">FR6</t>
  </si>
  <si>
    <t xml:space="preserve">Toplumsal, çevresel, güvenlik ve hukuksal etkiler</t>
  </si>
  <si>
    <t xml:space="preserve">xi</t>
  </si>
  <si>
    <t xml:space="preserve">FR7</t>
  </si>
  <si>
    <t xml:space="preserve">Yazım kalitesi, biçim ve kaynak gösterimi (IEEE)</t>
  </si>
  <si>
    <t xml:space="preserve">FİNAL SUNUMU (%30) – PROJE ORTAK · 2 Jüri Üyesi</t>
  </si>
  <si>
    <t xml:space="preserve">FS1</t>
  </si>
  <si>
    <t xml:space="preserve">FS2</t>
  </si>
  <si>
    <t xml:space="preserve">Görsel materyaller ve çalışan demo</t>
  </si>
  <si>
    <t xml:space="preserve">FS3</t>
  </si>
  <si>
    <t xml:space="preserve">Yapılan işin teknik yeterliliği ve tamamlanma düzeyi</t>
  </si>
  <si>
    <t xml:space="preserve">iii</t>
  </si>
  <si>
    <t xml:space="preserve">FİNAL SUNUMU (%30) – ÖĞRENCİ BAZLI · 2 Jüri Üyesi</t>
  </si>
  <si>
    <t xml:space="preserve">FS4</t>
  </si>
  <si>
    <t xml:space="preserve">Soru–cevap / konuya hâkimiyet</t>
  </si>
  <si>
    <t xml:space="preserve">FS5</t>
  </si>
  <si>
    <t xml:space="preserve">Anlatım netliği ve sunum becerisi</t>
  </si>
  <si>
    <t xml:space="preserve">NOTLAR</t>
  </si>
  <si>
    <t xml:space="preserve">•  Puan girişi yalnızca iki sayfada yapılır: “Danışman Puan Girişi” ve “Jüri Puan Girişi”. Diğer sayfalar tanım veya otomatik hesap sayfasıdır.</t>
  </si>
  <si>
    <t xml:space="preserve">•  Eksik bileşen varken nihai not oluşmaz; “Durum” sütunu hangi bileşenin eksik olduğunu belirtir.</t>
  </si>
  <si>
    <t xml:space="preserve">•  Her proje için iki jüri üyesi görevlendirilir; bir öğretim elemanı danışmanı olduğu projenin jürisinde görev alamaz.</t>
  </si>
  <si>
    <t xml:space="preserve">•  “(ÖRNEK)” ibareli satırlar gerçek kullanımdan önce silinir.</t>
  </si>
  <si>
    <t xml:space="preserve">•  Kapasite: 50 proje / 200 öğrenci (proje başına en az 3, en fazla 4 öğrenci). Öğrenci sayısı bu aralığın dışında olan projelerde uyarı gösterilir; proje tamamlanmış sayılmaz, proje ortalaması oluşmaz. Sayfalar korumalıdır (parola yoktur); yalnızca sarı hücreler düzenlenebilir.</t>
  </si>
  <si>
    <t xml:space="preserve">•  "Final Raporu/Bitirme Tezi Teslim Edilmedi" ve "Katılmadı" işaretleri istisnai durum bildirimidir; işaretlenen öğrencinin yalnızca ilgili bileşeni (Final Raporu/Bitirme Tezi veya Final Sunumu/Poster Sunumu) 0 puan olarak hesaba katılır, diğer bileşenlerden aldığı puanlar etkilenmez; başarı notu bileşenlerin ağırlıklı toplamıyla normal şekilde hesaplanır.</t>
  </si>
  <si>
    <t xml:space="preserve">MÜDEK PROGRAM ÇIKTILARI – KRİTER EŞLEŞTİRME AÇIKLAMASI</t>
  </si>
  <si>
    <t xml:space="preserve">Program Çıktısı</t>
  </si>
  <si>
    <t xml:space="preserve">i</t>
  </si>
  <si>
    <t xml:space="preserve">Matematik, fen bilimleri ve ilgili mühendislik disiplinine özgü konularda yeterli bilgi birikimi; bu alanlardaki kuramsal ve uygulamalı bilgileri karmaşık mühendislik problemlerinde kullanabilme becerisi.</t>
  </si>
  <si>
    <t xml:space="preserve">Karmaşık mühendislik problemlerini saptama, tanımlama, formüle etme ve çözme becerisi; bu amaçla uygun analiz ve modelleme yöntemlerini seçme ve uygulama becerisi.</t>
  </si>
  <si>
    <t xml:space="preserve">Karmaşık bir sistemi, süreci, cihazı veya ürünü gerçekçi kısıtlar ve koşullar altında, belirli gereksinimleri karşılayacak biçimde tasarlama becerisi; bu amaçla modern tasarım yöntemlerini uygulama becerisi.</t>
  </si>
  <si>
    <t xml:space="preserve">Mühendislik uygulamalarında karşılaşılan karmaşık problemlerin analizi ve çözümü için gerekli olan modern teknik ve araçları geliştirme, seçme ve kullanma becerisi; bilişim teknolojilerini etkin biçimde kullanma becerisi.</t>
  </si>
  <si>
    <t xml:space="preserve">Karmaşık mühendislik problemlerinin veya disipline özgü araştırma konularının incelenmesi için deney tasarlama, deney yapma, veri toplama, sonuçları analiz etme ve yorumlama becerisi.</t>
  </si>
  <si>
    <t xml:space="preserve">Disiplin içi ve çok disiplinli takımlarda etkin biçimde çalışabilme becerisi; bireysel çalışma becerisi.</t>
  </si>
  <si>
    <t xml:space="preserve">Türkçe sözlü ve yazılı etkin iletişim kurma becerisi; en az bir yabancı dil bilgisi; etkin rapor yazma ve yazılı raporları anlama, tasarım ve üretim raporları hazırlayabilme, etkin sunum yapabilme, açık ve anlaşılır talimat verme ve alma becerisi.</t>
  </si>
  <si>
    <t xml:space="preserve">Yaşam boyu öğrenmenin gerekliliği bilinci; bilgiye erişebilme, bilim ve teknolojideki gelişmeleri izleme ve kendini sürekli yenileme becerisi.</t>
  </si>
  <si>
    <t xml:space="preserve">Etik ilkelerine uygun davranma, mesleki ve etik sorumluluk bilinci; mühendislik uygulamalarında kullanılan standartlar hakkında bilgi.</t>
  </si>
  <si>
    <t xml:space="preserve">Proje yönetimi, risk yönetimi ve değişiklik yönetimi gibi iş hayatındaki uygulamalar hakkında bilgi; girişimcilik ve yenilikçilik hakkında farkındalık; sürdürülebilir kalkınma hakkında bilgi.</t>
  </si>
  <si>
    <t xml:space="preserve">Mühendislik uygulamalarının evrensel ve toplumsal boyutlarda sağlık, çevre ve güvenlik üzerindeki etkileri ve çağın mühendislik alanına yansıyan sorunları hakkında bilgi; mühendislik çözümlerinin hukuksal sonuçları konusunda farkındalık.</t>
  </si>
  <si>
    <t xml:space="preserve">PROJELER VE JÜRİ GÖREVLENDİRME (TANIM SAYFASI – PUAN GİRİLMEZ)</t>
  </si>
  <si>
    <t xml:space="preserve">Her proje tek satırda tanımlanır. SARI hücreler elle doldurulur; GRİ sütunlar otomatiktir. Jüri Üyesi 1 ve 2, sağdaki JÜRİ ÜYELERİ LİSTESİ alanından açılır liste ile seçilir.</t>
  </si>
  <si>
    <t xml:space="preserve">Proje No</t>
  </si>
  <si>
    <t xml:space="preserve">Danışman *</t>
  </si>
  <si>
    <t xml:space="preserve">Proje Adı *</t>
  </si>
  <si>
    <t xml:space="preserve">Öğrenci Sayısı (oto)</t>
  </si>
  <si>
    <t xml:space="preserve">Jüri Üyesi 1 *</t>
  </si>
  <si>
    <t xml:space="preserve">Jüri Üyesi 2 *</t>
  </si>
  <si>
    <t xml:space="preserve">Sunum Tarihi</t>
  </si>
  <si>
    <t xml:space="preserve">Saat</t>
  </si>
  <si>
    <t xml:space="preserve">Salon</t>
  </si>
  <si>
    <t xml:space="preserve">Uyarı (oto)</t>
  </si>
  <si>
    <t xml:space="preserve">JÜRİ ÜYELERİ LİSTESİ *</t>
  </si>
  <si>
    <t xml:space="preserve">(ÖRNEK) Dr. Öğr. Üyesi Ahmet YILMAZ</t>
  </si>
  <si>
    <t xml:space="preserve">(ÖRNEK) Akıllı Kampüs İçin Doluluk Tahmin Sistemi</t>
  </si>
  <si>
    <t xml:space="preserve">(ÖRNEK) Arş. Gör. Ayşe DEMİR</t>
  </si>
  <si>
    <t xml:space="preserve">(ÖRNEK) Arş. Gör. Mehmet KAYA</t>
  </si>
  <si>
    <t xml:space="preserve">(ÖRNEK) 21.12.2026</t>
  </si>
  <si>
    <t xml:space="preserve">09:00</t>
  </si>
  <si>
    <t xml:space="preserve">D-101</t>
  </si>
  <si>
    <t xml:space="preserve">ÖĞRENCİ LİSTESİ (TANIM SAYFASI – PUAN GİRİLMEZ)</t>
  </si>
  <si>
    <t xml:space="preserve">Her öğrenci bir satırdır ve bu liste tüm puan giriş sayfalarının satır sırasını belirler. Aynı projenin öğrencilerini art arda yazın (en fazla 4).</t>
  </si>
  <si>
    <t xml:space="preserve">Proje No *</t>
  </si>
  <si>
    <t xml:space="preserve">Proje Adı (oto)</t>
  </si>
  <si>
    <t xml:space="preserve">Danışman (oto)</t>
  </si>
  <si>
    <t xml:space="preserve">Öğrenci No *</t>
  </si>
  <si>
    <t xml:space="preserve">Ad Soyad *</t>
  </si>
  <si>
    <t xml:space="preserve">Anahtar (oto)</t>
  </si>
  <si>
    <t xml:space="preserve">23030001</t>
  </si>
  <si>
    <t xml:space="preserve">(ÖRNEK) Ece AKIN</t>
  </si>
  <si>
    <t xml:space="preserve">23030002</t>
  </si>
  <si>
    <t xml:space="preserve">(ÖRNEK) Kaan DEMİRTAŞ</t>
  </si>
  <si>
    <t xml:space="preserve">ÖĞRENCİ (oto – “Öğrenci Listesi” sayfasından)</t>
  </si>
  <si>
    <t xml:space="preserve">ARA RAPOR (%15)</t>
  </si>
  <si>
    <t xml:space="preserve">ARA SUNUM (%15)</t>
  </si>
  <si>
    <t xml:space="preserve">SÜREÇ TAKİBİ (%10)</t>
  </si>
  <si>
    <t xml:space="preserve">FİNAL RAPORU (%30)</t>
  </si>
  <si>
    <t xml:space="preserve">KONTROL</t>
  </si>
  <si>
    <t xml:space="preserve">Proje No (oto)</t>
  </si>
  <si>
    <t xml:space="preserve">Öğrenci No (oto)</t>
  </si>
  <si>
    <t xml:space="preserve">Ad Soyad (oto)</t>
  </si>
  <si>
    <t xml:space="preserve">AR1
Problem / amaç</t>
  </si>
  <si>
    <t xml:space="preserve">AR2
Literatür</t>
  </si>
  <si>
    <t xml:space="preserve">AR3
Yöntem / araçlar</t>
  </si>
  <si>
    <t xml:space="preserve">AR4
Plan / risk</t>
  </si>
  <si>
    <t xml:space="preserve">AR5
Etik / etkiler</t>
  </si>
  <si>
    <t xml:space="preserve">ARA RAPOR
TOPLAM</t>
  </si>
  <si>
    <t xml:space="preserve">AS1
İçerik / düzen</t>
  </si>
  <si>
    <t xml:space="preserve">AS2
Görsel kullanım</t>
  </si>
  <si>
    <t xml:space="preserve">AS3
Anlatım</t>
  </si>
  <si>
    <t xml:space="preserve">AS4
Soru-cevap</t>
  </si>
  <si>
    <t xml:space="preserve">AS5
Zaman</t>
  </si>
  <si>
    <t xml:space="preserve">ARA SUNUM
TOPLAM</t>
  </si>
  <si>
    <t xml:space="preserve">ST1
Görüşme katılımı</t>
  </si>
  <si>
    <t xml:space="preserve">ST2
Bireysel katkı</t>
  </si>
  <si>
    <t xml:space="preserve">ST3
Teknik ilerleme</t>
  </si>
  <si>
    <t xml:space="preserve">ST4
Risk / değişiklik</t>
  </si>
  <si>
    <t xml:space="preserve">SÜREÇ TAKİBİ
TOPLAM</t>
  </si>
  <si>
    <t xml:space="preserve">FR1
Problem / çözüm</t>
  </si>
  <si>
    <t xml:space="preserve">FR2
Tasarım / araçlar</t>
  </si>
  <si>
    <t xml:space="preserve">FR3
Test / veri</t>
  </si>
  <si>
    <t xml:space="preserve">FR4
Doğrulama</t>
  </si>
  <si>
    <t xml:space="preserve">FR5
Etik / standart</t>
  </si>
  <si>
    <t xml:space="preserve">FR6
Etkiler</t>
  </si>
  <si>
    <t xml:space="preserve">FR7
Yazım / kaynak</t>
  </si>
  <si>
    <t xml:space="preserve">FİNAL RAPORU
TOPLAM</t>
  </si>
  <si>
    <t xml:space="preserve">Durum (oto)</t>
  </si>
  <si>
    <t xml:space="preserve">Final Raporu
Teslim Edilmedi</t>
  </si>
  <si>
    <t xml:space="preserve">MAKSİMUM →</t>
  </si>
  <si>
    <t xml:space="preserve">JÜRİ PUAN GİRİŞİ – FS1–FS5 (TEK SAYFA, HER PROJE TEK SATIR)</t>
  </si>
  <si>
    <t xml:space="preserve">Sol taraf (F–M) proje ortak puanları FS1–FS3’tür; her jüri projeye bir kez puan verir ve bu puan projedeki tüm öğrencilere ortak yansır. Sağ taraftaki ÖĞRENCİ blokları aynı satırda, aynı projenin öğrencilerine ait FS4–FS5 puanlarıdır.</t>
  </si>
  <si>
    <t xml:space="preserve">PROJE</t>
  </si>
  <si>
    <t xml:space="preserve">JÜRİ 1 – PROJE ORTAK (FS1–FS3)</t>
  </si>
  <si>
    <t xml:space="preserve">JÜRİ 2 – PROJE ORTAK (FS1–FS3)</t>
  </si>
  <si>
    <t xml:space="preserve">ÖĞRENCİ 1</t>
  </si>
  <si>
    <t xml:space="preserve">ÖĞRENCİ 2</t>
  </si>
  <si>
    <t xml:space="preserve">ÖĞRENCİ 3</t>
  </si>
  <si>
    <t xml:space="preserve">ÖĞRENCİ 4</t>
  </si>
  <si>
    <t xml:space="preserve">Jüri Üyesi 1 (oto)</t>
  </si>
  <si>
    <t xml:space="preserve">Jüri Üyesi 2 (oto)</t>
  </si>
  <si>
    <t xml:space="preserve">FS1
(20)</t>
  </si>
  <si>
    <t xml:space="preserve">FS2
(15)</t>
  </si>
  <si>
    <t xml:space="preserve">FS3
(25)</t>
  </si>
  <si>
    <t xml:space="preserve">Jüri 1 Proje
Toplamı (60)</t>
  </si>
  <si>
    <t xml:space="preserve">Jüri 2 Proje
Toplamı (60)</t>
  </si>
  <si>
    <t xml:space="preserve">Öğrenci 1 (oto)</t>
  </si>
  <si>
    <t xml:space="preserve">Katılmadı</t>
  </si>
  <si>
    <t xml:space="preserve">J1-FS4
(25)</t>
  </si>
  <si>
    <t xml:space="preserve">J1-FS5
(15)</t>
  </si>
  <si>
    <t xml:space="preserve">J2-FS4
(25)</t>
  </si>
  <si>
    <t xml:space="preserve">J2-FS5
(15)</t>
  </si>
  <si>
    <t xml:space="preserve">Jüri 1
TOPLAM (100)</t>
  </si>
  <si>
    <t xml:space="preserve">Jüri 2
TOPLAM (100)</t>
  </si>
  <si>
    <t xml:space="preserve">FINAL SUNUMU
NOTU</t>
  </si>
  <si>
    <t xml:space="preserve">Öğrenci 2 (oto)</t>
  </si>
  <si>
    <t xml:space="preserve">Öğrenci 3 (oto)</t>
  </si>
  <si>
    <t xml:space="preserve">Öğrenci 4 (oto)</t>
  </si>
  <si>
    <t xml:space="preserve">ÖĞRENCİ</t>
  </si>
  <si>
    <t xml:space="preserve">DANIŞMAN BİLEŞENLERİ (%70)</t>
  </si>
  <si>
    <t xml:space="preserve">JÜRİ PUANLARI</t>
  </si>
  <si>
    <t xml:space="preserve">SONUÇ</t>
  </si>
  <si>
    <t xml:space="preserve">Öğrenci No</t>
  </si>
  <si>
    <t xml:space="preserve">Ad Soyad</t>
  </si>
  <si>
    <t xml:space="preserve">Ara Rapor
(%15)</t>
  </si>
  <si>
    <t xml:space="preserve">Ara Sunum
(%15)</t>
  </si>
  <si>
    <t xml:space="preserve">Süreç Takibi
(%10)</t>
  </si>
  <si>
    <t xml:space="preserve">Final Raporu
(%30)</t>
  </si>
  <si>
    <t xml:space="preserve">Jüri 1
Proje (60)</t>
  </si>
  <si>
    <t xml:space="preserve">JÜRİ 1
TOPLAM (100)</t>
  </si>
  <si>
    <t xml:space="preserve">Jüri 2
Proje (60)</t>
  </si>
  <si>
    <t xml:space="preserve">JÜRİ 2
TOPLAM (100)</t>
  </si>
  <si>
    <t xml:space="preserve">FİNAL SUNUMU
NOTU (%30)</t>
  </si>
  <si>
    <t xml:space="preserve">BAŞARI NOTU</t>
  </si>
  <si>
    <t xml:space="preserve">Durum</t>
  </si>
  <si>
    <t xml:space="preserve">Proje Satırı (gizli)</t>
  </si>
  <si>
    <t xml:space="preserve">Öğrenci Sırası (gizli)</t>
  </si>
  <si>
    <t xml:space="preserve">Katılmadı (gizli)</t>
  </si>
  <si>
    <t xml:space="preserve">PROJE BAZINDA ÖZET</t>
  </si>
  <si>
    <t xml:space="preserve">Tüm sütunlar otomatiktir; elle giriş yapılmaz.</t>
  </si>
  <si>
    <t xml:space="preserve">Proje Adı</t>
  </si>
  <si>
    <t xml:space="preserve">Öğrenci Sayısı</t>
  </si>
  <si>
    <t xml:space="preserve">Ort. Başarı Notu</t>
  </si>
  <si>
    <t xml:space="preserve">ERZURUM TEKNİK ÜNİVERSİTESİ – MÜHENDİSLİK VE MİMARLIK FAKÜLTESİ</t>
  </si>
  <si>
    <t xml:space="preserve">BİLGİSAYAR MÜHENDİSLİĞİ BÖLÜMÜ – BMU407 BİTİRME PROJESİ I DEĞERLENDİRME FORMU</t>
  </si>
  <si>
    <t xml:space="preserve">Proje No →</t>
  </si>
  <si>
    <t xml:space="preserve">Sarı hücreden proje numarasını seçin; form otomatik dolar.</t>
  </si>
  <si>
    <t xml:space="preserve">Proje Adı:</t>
  </si>
  <si>
    <t xml:space="preserve">Danışman:</t>
  </si>
  <si>
    <t xml:space="preserve">Jüri Üyesi 1:</t>
  </si>
  <si>
    <t xml:space="preserve">Jüri Üyesi 2:</t>
  </si>
  <si>
    <t xml:space="preserve">Sunum Tarihi:</t>
  </si>
  <si>
    <t xml:space="preserve">PROJE EKİBİ VE BAŞARI NOTLARI</t>
  </si>
  <si>
    <t xml:space="preserve">Adı ve Soyadı</t>
  </si>
  <si>
    <t xml:space="preserve">Ara Rapor
%15</t>
  </si>
  <si>
    <t xml:space="preserve">Ara Sunum
%15</t>
  </si>
  <si>
    <t xml:space="preserve">Süreç Takibi
%10</t>
  </si>
  <si>
    <t xml:space="preserve">Final Raporu
%30</t>
  </si>
  <si>
    <t xml:space="preserve">Final Sunumu
%30</t>
  </si>
  <si>
    <t xml:space="preserve">DURUM</t>
  </si>
  <si>
    <t xml:space="preserve">FİNAL SUNUMU – PROJE ORTAK KRİTERLERİ (FS1–FS3, proje başına 1 kez)</t>
  </si>
  <si>
    <t xml:space="preserve">Proje Bazlı Kriter</t>
  </si>
  <si>
    <t xml:space="preserve">Jüri 1</t>
  </si>
  <si>
    <t xml:space="preserve">Jüri 2</t>
  </si>
  <si>
    <t xml:space="preserve">Ortalama</t>
  </si>
  <si>
    <t xml:space="preserve">FS1. Sunumun içeriği ve organizasyonu</t>
  </si>
  <si>
    <t xml:space="preserve">FS2. Görsel materyaller ve çalışan demo</t>
  </si>
  <si>
    <t xml:space="preserve">FS3. Yapılan işin teknik yeterliliği ve tamamlanma düzeyi</t>
  </si>
  <si>
    <t xml:space="preserve">PROJE ORTAK ALT TOPLAM</t>
  </si>
  <si>
    <t xml:space="preserve">FİNAL SUNUMU – ÖĞRENCİ BAZLI KRİTERLER (FS4–FS5) VE FİNAL SUNUMU NOTU</t>
  </si>
  <si>
    <t xml:space="preserve">J1 FS4</t>
  </si>
  <si>
    <t xml:space="preserve">J1 FS5</t>
  </si>
  <si>
    <t xml:space="preserve">J2 FS4</t>
  </si>
  <si>
    <t xml:space="preserve">J2 FS5</t>
  </si>
  <si>
    <t xml:space="preserve">Jüri 1 Toplam
(100)</t>
  </si>
  <si>
    <t xml:space="preserve">Jüri 2 Toplam
(100)</t>
  </si>
  <si>
    <t xml:space="preserve">Final Sunumu
Notu</t>
  </si>
  <si>
    <t xml:space="preserve">NOTLAR (İSTEĞE BAĞLI)</t>
  </si>
  <si>
    <t xml:space="preserve">Başarı notu: Danışman %70 + Jüri %30 (Final Sunumu). Danışman puanları “Danışman Puan Girişi”, jüri puanları “Jüri Puan Girişi” sayfasında (proje ortak + öğrenci bazlı, aynı satırda) girilir. Final Sunumu Notu, iki jüri üyesinin verdiği puanların aritmetik ortalamasıdır.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</si>
</sst>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262626"/>
      <name val="Arial"/>
      <family val="0"/>
      <charset val="1"/>
    </font>
    <font>
      <b val="true"/>
      <sz val="9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262626"/>
      <name val="Arial"/>
      <family val="0"/>
      <charset val="1"/>
    </font>
    <font>
      <sz val="10"/>
      <color rgb="FF0F3D91"/>
      <name val="Arial"/>
      <family val="0"/>
      <charset val="1"/>
    </font>
    <font>
      <sz val="9"/>
      <color rgb="FF595959"/>
      <name val="Arial"/>
      <family val="0"/>
      <charset val="1"/>
    </font>
    <font>
      <sz val="9"/>
      <color rgb="FF0F3D91"/>
      <name val="Arial"/>
      <family val="0"/>
      <charset val="1"/>
    </font>
    <font>
      <b val="true"/>
      <sz val="8"/>
      <color rgb="FF7F7F7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0F3D91"/>
      </patternFill>
    </fill>
    <fill>
      <patternFill patternType="solid">
        <fgColor rgb="FF2E5496"/>
        <bgColor rgb="FF0F3D91"/>
      </patternFill>
    </fill>
    <fill>
      <patternFill patternType="solid">
        <fgColor rgb="FFDCE6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DD0EA"/>
        <bgColor rgb="FFB4C6E7"/>
      </patternFill>
    </fill>
    <fill>
      <patternFill patternType="solid">
        <fgColor rgb="FFFFF2CC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 diagonalUp="false" diagonalDown="false">
      <left style="thin">
        <color rgb="FFB4C6E7"/>
      </left>
      <right/>
      <top style="thin">
        <color rgb="FFB4C6E7"/>
      </top>
      <bottom style="thin">
        <color rgb="FFB4C6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7F7F7F"/>
      <rgbColor rgb="FF9999FF"/>
      <rgbColor rgb="FF993366"/>
      <rgbColor rgb="FFFFF2CC"/>
      <rgbColor rgb="FFDCE6F2"/>
      <rgbColor rgb="FF660066"/>
      <rgbColor rgb="FFFF8080"/>
      <rgbColor rgb="FF2E5496"/>
      <rgbColor rgb="FFBDD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0F3D91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6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2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9.5" hidden="false" customHeight="true" outlineLevel="0" collapsed="false">
      <c r="A4" s="3" t="s">
        <v>2</v>
      </c>
      <c r="B4" s="3"/>
      <c r="C4" s="3"/>
      <c r="D4" s="3"/>
      <c r="E4" s="3"/>
    </row>
    <row r="5" customFormat="false" ht="15" hidden="false" customHeight="true" outlineLevel="0" collapsed="false">
      <c r="A5" s="4" t="s">
        <v>3</v>
      </c>
      <c r="B5" s="4"/>
      <c r="C5" s="4"/>
      <c r="D5" s="4"/>
      <c r="E5" s="4"/>
    </row>
    <row r="6" customFormat="false" ht="27" hidden="false" customHeight="true" outlineLevel="0" collapsed="false">
      <c r="A6" s="4" t="s">
        <v>4</v>
      </c>
      <c r="B6" s="4"/>
      <c r="C6" s="4"/>
      <c r="D6" s="4"/>
      <c r="E6" s="4"/>
    </row>
    <row r="7" customFormat="false" ht="19.5" hidden="false" customHeight="true" outlineLevel="0" collapsed="false">
      <c r="A7" s="3" t="s">
        <v>5</v>
      </c>
      <c r="B7" s="3"/>
      <c r="C7" s="3"/>
      <c r="D7" s="3"/>
      <c r="E7" s="3"/>
    </row>
    <row r="8" customFormat="false" ht="15" hidden="false" customHeight="true" outlineLevel="0" collapsed="false">
      <c r="A8" s="4" t="s">
        <v>6</v>
      </c>
      <c r="B8" s="4"/>
      <c r="C8" s="4"/>
      <c r="D8" s="4"/>
      <c r="E8" s="4"/>
    </row>
    <row r="9" customFormat="false" ht="15" hidden="false" customHeight="true" outlineLevel="0" collapsed="false">
      <c r="A9" s="4" t="s">
        <v>7</v>
      </c>
      <c r="B9" s="4"/>
      <c r="C9" s="4"/>
      <c r="D9" s="4"/>
      <c r="E9" s="4"/>
    </row>
    <row r="10" customFormat="false" ht="15" hidden="false" customHeight="true" outlineLevel="0" collapsed="false">
      <c r="A10" s="4" t="s">
        <v>8</v>
      </c>
      <c r="B10" s="4"/>
      <c r="C10" s="4"/>
      <c r="D10" s="4"/>
      <c r="E10" s="4"/>
    </row>
    <row r="11" customFormat="false" ht="27" hidden="false" customHeight="true" outlineLevel="0" collapsed="false">
      <c r="A11" s="4" t="s">
        <v>9</v>
      </c>
      <c r="B11" s="4"/>
      <c r="C11" s="4"/>
      <c r="D11" s="4"/>
      <c r="E11" s="4"/>
    </row>
    <row r="12" customFormat="false" ht="19.5" hidden="false" customHeight="true" outlineLevel="0" collapsed="false">
      <c r="A12" s="3" t="s">
        <v>10</v>
      </c>
      <c r="B12" s="3"/>
      <c r="C12" s="3"/>
      <c r="D12" s="3"/>
      <c r="E12" s="3"/>
    </row>
    <row r="13" customFormat="false" ht="21.75" hidden="false" customHeight="true" outlineLevel="0" collapsed="false">
      <c r="A13" s="5" t="s">
        <v>11</v>
      </c>
      <c r="B13" s="5" t="s">
        <v>12</v>
      </c>
      <c r="C13" s="5" t="s">
        <v>13</v>
      </c>
    </row>
    <row r="14" customFormat="false" ht="15" hidden="false" customHeight="true" outlineLevel="0" collapsed="false">
      <c r="A14" s="6" t="s">
        <v>14</v>
      </c>
      <c r="B14" s="6" t="s">
        <v>15</v>
      </c>
      <c r="C14" s="6" t="s">
        <v>16</v>
      </c>
    </row>
    <row r="15" customFormat="false" ht="15" hidden="false" customHeight="true" outlineLevel="0" collapsed="false">
      <c r="A15" s="6" t="s">
        <v>17</v>
      </c>
      <c r="B15" s="6" t="s">
        <v>18</v>
      </c>
      <c r="C15" s="6" t="s">
        <v>16</v>
      </c>
    </row>
    <row r="16" customFormat="false" ht="21.75" hidden="false" customHeight="true" outlineLevel="0" collapsed="false">
      <c r="A16" s="6" t="s">
        <v>19</v>
      </c>
      <c r="B16" s="6" t="s">
        <v>20</v>
      </c>
      <c r="C16" s="6" t="s">
        <v>21</v>
      </c>
    </row>
    <row r="17" customFormat="false" ht="15" hidden="false" customHeight="true" outlineLevel="0" collapsed="false">
      <c r="A17" s="6" t="s">
        <v>22</v>
      </c>
      <c r="B17" s="6" t="s">
        <v>23</v>
      </c>
      <c r="C17" s="6" t="s">
        <v>21</v>
      </c>
    </row>
    <row r="18" customFormat="false" ht="21.75" hidden="false" customHeight="true" outlineLevel="0" collapsed="false">
      <c r="A18" s="6" t="s">
        <v>24</v>
      </c>
      <c r="B18" s="6" t="s">
        <v>25</v>
      </c>
      <c r="C18" s="6" t="s">
        <v>26</v>
      </c>
    </row>
    <row r="20" customFormat="false" ht="18" hidden="false" customHeight="true" outlineLevel="0" collapsed="false">
      <c r="A20" s="7" t="s">
        <v>27</v>
      </c>
      <c r="B20" s="7"/>
      <c r="C20" s="7"/>
      <c r="D20" s="7"/>
      <c r="E20" s="7"/>
    </row>
    <row r="22" customFormat="false" ht="19.5" hidden="false" customHeight="true" outlineLevel="0" collapsed="false">
      <c r="A22" s="3" t="s">
        <v>28</v>
      </c>
      <c r="B22" s="3"/>
      <c r="C22" s="3"/>
      <c r="D22" s="3"/>
      <c r="E22" s="3"/>
    </row>
    <row r="23" customFormat="false" ht="15" hidden="false" customHeight="true" outlineLevel="0" collapsed="false">
      <c r="A23" s="5" t="s">
        <v>29</v>
      </c>
      <c r="B23" s="5" t="s">
        <v>30</v>
      </c>
      <c r="C23" s="5" t="s">
        <v>31</v>
      </c>
    </row>
    <row r="24" customFormat="false" ht="15" hidden="false" customHeight="true" outlineLevel="0" collapsed="false">
      <c r="A24" s="6" t="s">
        <v>32</v>
      </c>
      <c r="B24" s="6" t="s">
        <v>33</v>
      </c>
      <c r="C24" s="8" t="s">
        <v>34</v>
      </c>
    </row>
    <row r="25" customFormat="false" ht="15" hidden="false" customHeight="true" outlineLevel="0" collapsed="false">
      <c r="A25" s="6" t="s">
        <v>35</v>
      </c>
      <c r="B25" s="6" t="s">
        <v>36</v>
      </c>
      <c r="C25" s="8" t="s">
        <v>37</v>
      </c>
    </row>
    <row r="26" customFormat="false" ht="15" hidden="false" customHeight="true" outlineLevel="0" collapsed="false">
      <c r="A26" s="6" t="s">
        <v>38</v>
      </c>
      <c r="B26" s="6" t="s">
        <v>39</v>
      </c>
      <c r="C26" s="8" t="s">
        <v>40</v>
      </c>
    </row>
    <row r="27" customFormat="false" ht="15" hidden="false" customHeight="true" outlineLevel="0" collapsed="false">
      <c r="A27" s="6" t="s">
        <v>41</v>
      </c>
      <c r="B27" s="6" t="s">
        <v>42</v>
      </c>
      <c r="C27" s="8" t="s">
        <v>43</v>
      </c>
    </row>
    <row r="29" customFormat="false" ht="19.5" hidden="false" customHeight="true" outlineLevel="0" collapsed="false">
      <c r="A29" s="3" t="s">
        <v>44</v>
      </c>
      <c r="B29" s="3"/>
      <c r="C29" s="3"/>
      <c r="D29" s="3"/>
      <c r="E29" s="3"/>
    </row>
    <row r="30" customFormat="false" ht="15" hidden="false" customHeight="true" outlineLevel="0" collapsed="false">
      <c r="A30" s="5" t="s">
        <v>45</v>
      </c>
      <c r="B30" s="5" t="s">
        <v>46</v>
      </c>
      <c r="C30" s="5" t="s">
        <v>47</v>
      </c>
    </row>
    <row r="31" customFormat="false" ht="15" hidden="false" customHeight="true" outlineLevel="0" collapsed="false">
      <c r="A31" s="6" t="s">
        <v>48</v>
      </c>
      <c r="B31" s="6" t="s">
        <v>20</v>
      </c>
      <c r="C31" s="9" t="n">
        <v>0.15</v>
      </c>
    </row>
    <row r="32" customFormat="false" ht="15" hidden="false" customHeight="true" outlineLevel="0" collapsed="false">
      <c r="A32" s="6" t="s">
        <v>49</v>
      </c>
      <c r="B32" s="6" t="s">
        <v>20</v>
      </c>
      <c r="C32" s="9" t="n">
        <v>0.15</v>
      </c>
    </row>
    <row r="33" customFormat="false" ht="15" hidden="false" customHeight="true" outlineLevel="0" collapsed="false">
      <c r="A33" s="6" t="s">
        <v>50</v>
      </c>
      <c r="B33" s="6" t="s">
        <v>20</v>
      </c>
      <c r="C33" s="9" t="n">
        <v>0.1</v>
      </c>
    </row>
    <row r="34" customFormat="false" ht="15" hidden="false" customHeight="true" outlineLevel="0" collapsed="false">
      <c r="A34" s="6" t="s">
        <v>51</v>
      </c>
      <c r="B34" s="6" t="s">
        <v>20</v>
      </c>
      <c r="C34" s="9" t="n">
        <v>0.3</v>
      </c>
    </row>
    <row r="35" customFormat="false" ht="15" hidden="false" customHeight="true" outlineLevel="0" collapsed="false">
      <c r="A35" s="6" t="s">
        <v>52</v>
      </c>
      <c r="B35" s="6" t="s">
        <v>23</v>
      </c>
      <c r="C35" s="9" t="n">
        <v>0.3</v>
      </c>
    </row>
    <row r="36" customFormat="false" ht="15" hidden="false" customHeight="true" outlineLevel="0" collapsed="false">
      <c r="A36" s="10" t="s">
        <v>53</v>
      </c>
      <c r="B36" s="11"/>
      <c r="C36" s="12" t="n">
        <f aca="false">SUM(C31:C35)</f>
        <v>1</v>
      </c>
    </row>
    <row r="38" customFormat="false" ht="19.5" hidden="false" customHeight="true" outlineLevel="0" collapsed="false">
      <c r="A38" s="3" t="s">
        <v>54</v>
      </c>
      <c r="B38" s="3"/>
      <c r="C38" s="3"/>
      <c r="D38" s="3"/>
      <c r="E38" s="3"/>
    </row>
    <row r="39" customFormat="false" ht="15" hidden="false" customHeight="true" outlineLevel="0" collapsed="false">
      <c r="A39" s="5" t="s">
        <v>55</v>
      </c>
      <c r="B39" s="5" t="s">
        <v>56</v>
      </c>
      <c r="C39" s="5" t="s">
        <v>57</v>
      </c>
      <c r="D39" s="5" t="s">
        <v>58</v>
      </c>
      <c r="E39" s="5" t="s">
        <v>59</v>
      </c>
    </row>
    <row r="40" customFormat="false" ht="15" hidden="false" customHeight="true" outlineLevel="0" collapsed="false">
      <c r="A40" s="13" t="s">
        <v>60</v>
      </c>
      <c r="B40" s="13"/>
      <c r="C40" s="13"/>
      <c r="D40" s="13"/>
      <c r="E40" s="14"/>
    </row>
    <row r="41" customFormat="false" ht="15" hidden="false" customHeight="true" outlineLevel="0" collapsed="false">
      <c r="A41" s="8" t="s">
        <v>61</v>
      </c>
      <c r="B41" s="6" t="s">
        <v>62</v>
      </c>
      <c r="C41" s="8" t="s">
        <v>63</v>
      </c>
      <c r="D41" s="8" t="n">
        <v>25</v>
      </c>
      <c r="E41" s="8" t="s">
        <v>19</v>
      </c>
    </row>
    <row r="42" customFormat="false" ht="15" hidden="false" customHeight="true" outlineLevel="0" collapsed="false">
      <c r="A42" s="8" t="s">
        <v>64</v>
      </c>
      <c r="B42" s="6" t="s">
        <v>65</v>
      </c>
      <c r="C42" s="8" t="s">
        <v>66</v>
      </c>
      <c r="D42" s="8" t="n">
        <v>20</v>
      </c>
      <c r="E42" s="8" t="s">
        <v>19</v>
      </c>
    </row>
    <row r="43" customFormat="false" ht="15" hidden="false" customHeight="true" outlineLevel="0" collapsed="false">
      <c r="A43" s="8" t="s">
        <v>67</v>
      </c>
      <c r="B43" s="6" t="s">
        <v>68</v>
      </c>
      <c r="C43" s="8" t="s">
        <v>69</v>
      </c>
      <c r="D43" s="8" t="n">
        <v>25</v>
      </c>
      <c r="E43" s="8" t="s">
        <v>19</v>
      </c>
    </row>
    <row r="44" customFormat="false" ht="15" hidden="false" customHeight="true" outlineLevel="0" collapsed="false">
      <c r="A44" s="8" t="s">
        <v>70</v>
      </c>
      <c r="B44" s="6" t="s">
        <v>71</v>
      </c>
      <c r="C44" s="8" t="s">
        <v>72</v>
      </c>
      <c r="D44" s="8" t="n">
        <v>15</v>
      </c>
      <c r="E44" s="8" t="s">
        <v>19</v>
      </c>
    </row>
    <row r="45" customFormat="false" ht="15" hidden="false" customHeight="true" outlineLevel="0" collapsed="false">
      <c r="A45" s="8" t="s">
        <v>73</v>
      </c>
      <c r="B45" s="6" t="s">
        <v>74</v>
      </c>
      <c r="C45" s="8" t="s">
        <v>75</v>
      </c>
      <c r="D45" s="8" t="n">
        <v>15</v>
      </c>
      <c r="E45" s="8" t="s">
        <v>19</v>
      </c>
    </row>
    <row r="46" customFormat="false" ht="15" hidden="false" customHeight="true" outlineLevel="0" collapsed="false">
      <c r="A46" s="15"/>
      <c r="B46" s="10" t="s">
        <v>76</v>
      </c>
      <c r="C46" s="15"/>
      <c r="D46" s="15" t="n">
        <f aca="false">SUM(D41:D45)</f>
        <v>100</v>
      </c>
      <c r="E46" s="15"/>
    </row>
    <row r="47" customFormat="false" ht="15" hidden="false" customHeight="true" outlineLevel="0" collapsed="false">
      <c r="A47" s="13" t="s">
        <v>77</v>
      </c>
      <c r="B47" s="13"/>
      <c r="C47" s="13"/>
      <c r="D47" s="13"/>
      <c r="E47" s="14"/>
    </row>
    <row r="48" customFormat="false" ht="15" hidden="false" customHeight="true" outlineLevel="0" collapsed="false">
      <c r="A48" s="8" t="s">
        <v>78</v>
      </c>
      <c r="B48" s="6" t="s">
        <v>79</v>
      </c>
      <c r="C48" s="8" t="s">
        <v>80</v>
      </c>
      <c r="D48" s="8" t="n">
        <v>25</v>
      </c>
      <c r="E48" s="8" t="s">
        <v>19</v>
      </c>
    </row>
    <row r="49" customFormat="false" ht="15" hidden="false" customHeight="true" outlineLevel="0" collapsed="false">
      <c r="A49" s="8" t="s">
        <v>81</v>
      </c>
      <c r="B49" s="6" t="s">
        <v>82</v>
      </c>
      <c r="C49" s="8" t="s">
        <v>80</v>
      </c>
      <c r="D49" s="8" t="n">
        <v>20</v>
      </c>
      <c r="E49" s="8" t="s">
        <v>19</v>
      </c>
    </row>
    <row r="50" customFormat="false" ht="15" hidden="false" customHeight="true" outlineLevel="0" collapsed="false">
      <c r="A50" s="8" t="s">
        <v>83</v>
      </c>
      <c r="B50" s="6" t="s">
        <v>84</v>
      </c>
      <c r="C50" s="8" t="s">
        <v>80</v>
      </c>
      <c r="D50" s="8" t="n">
        <v>20</v>
      </c>
      <c r="E50" s="8" t="s">
        <v>19</v>
      </c>
    </row>
    <row r="51" customFormat="false" ht="15" hidden="false" customHeight="true" outlineLevel="0" collapsed="false">
      <c r="A51" s="8" t="s">
        <v>85</v>
      </c>
      <c r="B51" s="6" t="s">
        <v>86</v>
      </c>
      <c r="C51" s="8" t="s">
        <v>80</v>
      </c>
      <c r="D51" s="8" t="n">
        <v>25</v>
      </c>
      <c r="E51" s="8" t="s">
        <v>19</v>
      </c>
    </row>
    <row r="52" customFormat="false" ht="15" hidden="false" customHeight="true" outlineLevel="0" collapsed="false">
      <c r="A52" s="8" t="s">
        <v>87</v>
      </c>
      <c r="B52" s="6" t="s">
        <v>88</v>
      </c>
      <c r="C52" s="8" t="s">
        <v>72</v>
      </c>
      <c r="D52" s="8" t="n">
        <v>10</v>
      </c>
      <c r="E52" s="8" t="s">
        <v>19</v>
      </c>
    </row>
    <row r="53" customFormat="false" ht="15" hidden="false" customHeight="true" outlineLevel="0" collapsed="false">
      <c r="A53" s="15"/>
      <c r="B53" s="10" t="s">
        <v>76</v>
      </c>
      <c r="C53" s="15"/>
      <c r="D53" s="15" t="n">
        <f aca="false">SUM(D48:D52)</f>
        <v>100</v>
      </c>
      <c r="E53" s="15"/>
    </row>
    <row r="54" customFormat="false" ht="15" hidden="false" customHeight="true" outlineLevel="0" collapsed="false">
      <c r="A54" s="13" t="s">
        <v>89</v>
      </c>
      <c r="B54" s="13"/>
      <c r="C54" s="13"/>
      <c r="D54" s="13"/>
      <c r="E54" s="14"/>
    </row>
    <row r="55" customFormat="false" ht="15" hidden="false" customHeight="true" outlineLevel="0" collapsed="false">
      <c r="A55" s="8" t="s">
        <v>90</v>
      </c>
      <c r="B55" s="6" t="s">
        <v>91</v>
      </c>
      <c r="C55" s="8" t="s">
        <v>72</v>
      </c>
      <c r="D55" s="8" t="n">
        <v>30</v>
      </c>
      <c r="E55" s="8" t="s">
        <v>19</v>
      </c>
    </row>
    <row r="56" customFormat="false" ht="15" hidden="false" customHeight="true" outlineLevel="0" collapsed="false">
      <c r="A56" s="8" t="s">
        <v>92</v>
      </c>
      <c r="B56" s="6" t="s">
        <v>93</v>
      </c>
      <c r="C56" s="8" t="s">
        <v>94</v>
      </c>
      <c r="D56" s="8" t="n">
        <v>30</v>
      </c>
      <c r="E56" s="8" t="s">
        <v>19</v>
      </c>
    </row>
    <row r="57" customFormat="false" ht="15" hidden="false" customHeight="true" outlineLevel="0" collapsed="false">
      <c r="A57" s="8" t="s">
        <v>95</v>
      </c>
      <c r="B57" s="6" t="s">
        <v>96</v>
      </c>
      <c r="C57" s="8" t="s">
        <v>63</v>
      </c>
      <c r="D57" s="8" t="n">
        <v>25</v>
      </c>
      <c r="E57" s="8" t="s">
        <v>19</v>
      </c>
    </row>
    <row r="58" customFormat="false" ht="15" hidden="false" customHeight="true" outlineLevel="0" collapsed="false">
      <c r="A58" s="8" t="s">
        <v>97</v>
      </c>
      <c r="B58" s="6" t="s">
        <v>98</v>
      </c>
      <c r="C58" s="8" t="s">
        <v>72</v>
      </c>
      <c r="D58" s="8" t="n">
        <v>15</v>
      </c>
      <c r="E58" s="8" t="s">
        <v>19</v>
      </c>
    </row>
    <row r="59" customFormat="false" ht="15" hidden="false" customHeight="true" outlineLevel="0" collapsed="false">
      <c r="A59" s="15"/>
      <c r="B59" s="10" t="s">
        <v>76</v>
      </c>
      <c r="C59" s="15"/>
      <c r="D59" s="15" t="n">
        <f aca="false">SUM(D55:D58)</f>
        <v>100</v>
      </c>
      <c r="E59" s="15"/>
    </row>
    <row r="60" customFormat="false" ht="15" hidden="false" customHeight="true" outlineLevel="0" collapsed="false">
      <c r="A60" s="13" t="s">
        <v>99</v>
      </c>
      <c r="B60" s="13"/>
      <c r="C60" s="13"/>
      <c r="D60" s="13"/>
      <c r="E60" s="14"/>
    </row>
    <row r="61" customFormat="false" ht="15" hidden="false" customHeight="true" outlineLevel="0" collapsed="false">
      <c r="A61" s="8" t="s">
        <v>100</v>
      </c>
      <c r="B61" s="6" t="s">
        <v>101</v>
      </c>
      <c r="C61" s="8" t="s">
        <v>102</v>
      </c>
      <c r="D61" s="8" t="n">
        <v>20</v>
      </c>
      <c r="E61" s="8" t="s">
        <v>19</v>
      </c>
    </row>
    <row r="62" customFormat="false" ht="15" hidden="false" customHeight="true" outlineLevel="0" collapsed="false">
      <c r="A62" s="8" t="s">
        <v>103</v>
      </c>
      <c r="B62" s="6" t="s">
        <v>104</v>
      </c>
      <c r="C62" s="8" t="s">
        <v>105</v>
      </c>
      <c r="D62" s="8" t="n">
        <v>20</v>
      </c>
      <c r="E62" s="8" t="s">
        <v>19</v>
      </c>
    </row>
    <row r="63" customFormat="false" ht="15" hidden="false" customHeight="true" outlineLevel="0" collapsed="false">
      <c r="A63" s="8" t="s">
        <v>106</v>
      </c>
      <c r="B63" s="6" t="s">
        <v>107</v>
      </c>
      <c r="C63" s="8" t="s">
        <v>108</v>
      </c>
      <c r="D63" s="8" t="n">
        <v>20</v>
      </c>
      <c r="E63" s="8" t="s">
        <v>19</v>
      </c>
    </row>
    <row r="64" customFormat="false" ht="15" hidden="false" customHeight="true" outlineLevel="0" collapsed="false">
      <c r="A64" s="8" t="s">
        <v>109</v>
      </c>
      <c r="B64" s="6" t="s">
        <v>110</v>
      </c>
      <c r="C64" s="8" t="s">
        <v>108</v>
      </c>
      <c r="D64" s="8" t="n">
        <v>15</v>
      </c>
      <c r="E64" s="8" t="s">
        <v>19</v>
      </c>
    </row>
    <row r="65" customFormat="false" ht="15" hidden="false" customHeight="true" outlineLevel="0" collapsed="false">
      <c r="A65" s="8" t="s">
        <v>111</v>
      </c>
      <c r="B65" s="6" t="s">
        <v>112</v>
      </c>
      <c r="C65" s="8" t="s">
        <v>113</v>
      </c>
      <c r="D65" s="8" t="n">
        <v>10</v>
      </c>
      <c r="E65" s="8" t="s">
        <v>19</v>
      </c>
    </row>
    <row r="66" customFormat="false" ht="15" hidden="false" customHeight="true" outlineLevel="0" collapsed="false">
      <c r="A66" s="8" t="s">
        <v>114</v>
      </c>
      <c r="B66" s="6" t="s">
        <v>115</v>
      </c>
      <c r="C66" s="8" t="s">
        <v>116</v>
      </c>
      <c r="D66" s="8" t="n">
        <v>5</v>
      </c>
      <c r="E66" s="8" t="s">
        <v>19</v>
      </c>
    </row>
    <row r="67" customFormat="false" ht="15" hidden="false" customHeight="true" outlineLevel="0" collapsed="false">
      <c r="A67" s="8" t="s">
        <v>117</v>
      </c>
      <c r="B67" s="6" t="s">
        <v>118</v>
      </c>
      <c r="C67" s="8" t="s">
        <v>80</v>
      </c>
      <c r="D67" s="8" t="n">
        <v>10</v>
      </c>
      <c r="E67" s="8" t="s">
        <v>19</v>
      </c>
    </row>
    <row r="68" customFormat="false" ht="15" hidden="false" customHeight="true" outlineLevel="0" collapsed="false">
      <c r="A68" s="15"/>
      <c r="B68" s="10" t="s">
        <v>76</v>
      </c>
      <c r="C68" s="15"/>
      <c r="D68" s="15" t="n">
        <f aca="false">SUM(D61:D67)</f>
        <v>100</v>
      </c>
      <c r="E68" s="15"/>
    </row>
    <row r="69" customFormat="false" ht="15" hidden="false" customHeight="true" outlineLevel="0" collapsed="false">
      <c r="A69" s="13" t="s">
        <v>119</v>
      </c>
      <c r="B69" s="13"/>
      <c r="C69" s="13"/>
      <c r="D69" s="13"/>
      <c r="E69" s="14"/>
    </row>
    <row r="70" customFormat="false" ht="15" hidden="false" customHeight="true" outlineLevel="0" collapsed="false">
      <c r="A70" s="8" t="s">
        <v>120</v>
      </c>
      <c r="B70" s="6" t="s">
        <v>79</v>
      </c>
      <c r="C70" s="8" t="s">
        <v>80</v>
      </c>
      <c r="D70" s="8" t="n">
        <v>20</v>
      </c>
      <c r="E70" s="8" t="s">
        <v>22</v>
      </c>
    </row>
    <row r="71" customFormat="false" ht="15" hidden="false" customHeight="true" outlineLevel="0" collapsed="false">
      <c r="A71" s="8" t="s">
        <v>121</v>
      </c>
      <c r="B71" s="6" t="s">
        <v>122</v>
      </c>
      <c r="C71" s="8" t="s">
        <v>80</v>
      </c>
      <c r="D71" s="8" t="n">
        <v>15</v>
      </c>
      <c r="E71" s="8" t="s">
        <v>22</v>
      </c>
    </row>
    <row r="72" customFormat="false" ht="15" hidden="false" customHeight="true" outlineLevel="0" collapsed="false">
      <c r="A72" s="8" t="s">
        <v>123</v>
      </c>
      <c r="B72" s="6" t="s">
        <v>124</v>
      </c>
      <c r="C72" s="8" t="s">
        <v>125</v>
      </c>
      <c r="D72" s="8" t="n">
        <v>25</v>
      </c>
      <c r="E72" s="8" t="s">
        <v>22</v>
      </c>
    </row>
    <row r="73" customFormat="false" ht="15" hidden="false" customHeight="true" outlineLevel="0" collapsed="false">
      <c r="A73" s="15"/>
      <c r="B73" s="10" t="s">
        <v>76</v>
      </c>
      <c r="C73" s="15"/>
      <c r="D73" s="15" t="n">
        <f aca="false">SUM(D70:D72)</f>
        <v>60</v>
      </c>
      <c r="E73" s="15"/>
    </row>
    <row r="74" customFormat="false" ht="15" hidden="false" customHeight="true" outlineLevel="0" collapsed="false">
      <c r="A74" s="13" t="s">
        <v>126</v>
      </c>
      <c r="B74" s="13"/>
      <c r="C74" s="13"/>
      <c r="D74" s="13"/>
      <c r="E74" s="14"/>
    </row>
    <row r="75" customFormat="false" ht="15" hidden="false" customHeight="true" outlineLevel="0" collapsed="false">
      <c r="A75" s="8" t="s">
        <v>127</v>
      </c>
      <c r="B75" s="6" t="s">
        <v>128</v>
      </c>
      <c r="C75" s="8" t="s">
        <v>80</v>
      </c>
      <c r="D75" s="8" t="n">
        <v>25</v>
      </c>
      <c r="E75" s="8" t="s">
        <v>22</v>
      </c>
    </row>
    <row r="76" customFormat="false" ht="15" hidden="false" customHeight="true" outlineLevel="0" collapsed="false">
      <c r="A76" s="8" t="s">
        <v>129</v>
      </c>
      <c r="B76" s="6" t="s">
        <v>130</v>
      </c>
      <c r="C76" s="8" t="s">
        <v>80</v>
      </c>
      <c r="D76" s="8" t="n">
        <v>15</v>
      </c>
      <c r="E76" s="8" t="s">
        <v>22</v>
      </c>
    </row>
    <row r="77" customFormat="false" ht="15" hidden="false" customHeight="true" outlineLevel="0" collapsed="false">
      <c r="A77" s="15"/>
      <c r="B77" s="10" t="s">
        <v>76</v>
      </c>
      <c r="C77" s="15"/>
      <c r="D77" s="15" t="n">
        <f aca="false">SUM(D75:D76)</f>
        <v>40</v>
      </c>
      <c r="E77" s="15"/>
    </row>
    <row r="79" customFormat="false" ht="19.5" hidden="false" customHeight="true" outlineLevel="0" collapsed="false">
      <c r="A79" s="3" t="s">
        <v>131</v>
      </c>
      <c r="B79" s="3"/>
      <c r="C79" s="3"/>
      <c r="D79" s="3"/>
      <c r="E79" s="3"/>
    </row>
    <row r="80" customFormat="false" ht="15" hidden="false" customHeight="true" outlineLevel="0" collapsed="false">
      <c r="A80" s="4" t="s">
        <v>132</v>
      </c>
      <c r="B80" s="4"/>
      <c r="C80" s="4"/>
      <c r="D80" s="4"/>
      <c r="E80" s="4"/>
    </row>
    <row r="81" customFormat="false" ht="15" hidden="false" customHeight="true" outlineLevel="0" collapsed="false">
      <c r="A81" s="4" t="s">
        <v>133</v>
      </c>
      <c r="B81" s="4"/>
      <c r="C81" s="4"/>
      <c r="D81" s="4"/>
      <c r="E81" s="4"/>
    </row>
    <row r="82" customFormat="false" ht="15" hidden="false" customHeight="true" outlineLevel="0" collapsed="false">
      <c r="A82" s="4" t="s">
        <v>134</v>
      </c>
      <c r="B82" s="4"/>
      <c r="C82" s="4"/>
      <c r="D82" s="4"/>
      <c r="E82" s="4"/>
    </row>
    <row r="83" customFormat="false" ht="15" hidden="false" customHeight="true" outlineLevel="0" collapsed="false">
      <c r="A83" s="4" t="s">
        <v>135</v>
      </c>
      <c r="B83" s="4"/>
      <c r="C83" s="4"/>
      <c r="D83" s="4"/>
      <c r="E83" s="4"/>
    </row>
    <row r="84" customFormat="false" ht="27.75" hidden="false" customHeight="true" outlineLevel="0" collapsed="false">
      <c r="A84" s="4" t="s">
        <v>136</v>
      </c>
      <c r="B84" s="4"/>
      <c r="C84" s="4"/>
      <c r="D84" s="4"/>
      <c r="E84" s="4"/>
    </row>
    <row r="85" customFormat="false" ht="27" hidden="false" customHeight="true" outlineLevel="0" collapsed="false">
      <c r="A85" s="4" t="s">
        <v>137</v>
      </c>
      <c r="B85" s="4"/>
      <c r="C85" s="4"/>
      <c r="D85" s="4"/>
      <c r="E85" s="4"/>
    </row>
    <row r="86" customFormat="false" ht="19.5" hidden="false" customHeight="true" outlineLevel="0" collapsed="false">
      <c r="A86" s="3" t="s">
        <v>138</v>
      </c>
      <c r="B86" s="3"/>
      <c r="C86" s="3"/>
      <c r="D86" s="3"/>
      <c r="E86" s="3"/>
    </row>
    <row r="87" customFormat="false" ht="15" hidden="false" customHeight="true" outlineLevel="0" collapsed="false">
      <c r="A87" s="5" t="s">
        <v>55</v>
      </c>
      <c r="B87" s="16" t="s">
        <v>139</v>
      </c>
    </row>
    <row r="88" customFormat="false" ht="21.75" hidden="false" customHeight="true" outlineLevel="0" collapsed="false">
      <c r="A88" s="8" t="s">
        <v>140</v>
      </c>
      <c r="B88" s="17" t="s">
        <v>141</v>
      </c>
      <c r="C88" s="17"/>
      <c r="D88" s="17"/>
      <c r="E88" s="17"/>
    </row>
    <row r="89" customFormat="false" ht="21.75" hidden="false" customHeight="true" outlineLevel="0" collapsed="false">
      <c r="A89" s="8" t="s">
        <v>63</v>
      </c>
      <c r="B89" s="17" t="s">
        <v>142</v>
      </c>
      <c r="C89" s="17"/>
      <c r="D89" s="17"/>
      <c r="E89" s="17"/>
    </row>
    <row r="90" customFormat="false" ht="21.75" hidden="false" customHeight="true" outlineLevel="0" collapsed="false">
      <c r="A90" s="8" t="s">
        <v>125</v>
      </c>
      <c r="B90" s="17" t="s">
        <v>143</v>
      </c>
      <c r="C90" s="17"/>
      <c r="D90" s="17"/>
      <c r="E90" s="17"/>
    </row>
    <row r="91" customFormat="false" ht="21.75" hidden="false" customHeight="true" outlineLevel="0" collapsed="false">
      <c r="A91" s="8" t="s">
        <v>69</v>
      </c>
      <c r="B91" s="17" t="s">
        <v>144</v>
      </c>
      <c r="C91" s="17"/>
      <c r="D91" s="17"/>
      <c r="E91" s="17"/>
    </row>
    <row r="92" customFormat="false" ht="21.75" hidden="false" customHeight="true" outlineLevel="0" collapsed="false">
      <c r="A92" s="8" t="s">
        <v>108</v>
      </c>
      <c r="B92" s="17" t="s">
        <v>145</v>
      </c>
      <c r="C92" s="17"/>
      <c r="D92" s="17"/>
      <c r="E92" s="17"/>
    </row>
    <row r="93" customFormat="false" ht="15" hidden="false" customHeight="true" outlineLevel="0" collapsed="false">
      <c r="A93" s="8" t="s">
        <v>94</v>
      </c>
      <c r="B93" s="17" t="s">
        <v>146</v>
      </c>
      <c r="C93" s="17"/>
      <c r="D93" s="17"/>
      <c r="E93" s="17"/>
    </row>
    <row r="94" customFormat="false" ht="21.75" hidden="false" customHeight="true" outlineLevel="0" collapsed="false">
      <c r="A94" s="8" t="s">
        <v>80</v>
      </c>
      <c r="B94" s="17" t="s">
        <v>147</v>
      </c>
      <c r="C94" s="17"/>
      <c r="D94" s="17"/>
      <c r="E94" s="17"/>
    </row>
    <row r="95" customFormat="false" ht="15" hidden="false" customHeight="true" outlineLevel="0" collapsed="false">
      <c r="A95" s="8" t="s">
        <v>66</v>
      </c>
      <c r="B95" s="17" t="s">
        <v>148</v>
      </c>
      <c r="C95" s="17"/>
      <c r="D95" s="17"/>
      <c r="E95" s="17"/>
    </row>
    <row r="96" customFormat="false" ht="15" hidden="false" customHeight="true" outlineLevel="0" collapsed="false">
      <c r="A96" s="8" t="s">
        <v>113</v>
      </c>
      <c r="B96" s="17" t="s">
        <v>149</v>
      </c>
      <c r="C96" s="17"/>
      <c r="D96" s="17"/>
      <c r="E96" s="17"/>
    </row>
    <row r="97" customFormat="false" ht="21.75" hidden="false" customHeight="true" outlineLevel="0" collapsed="false">
      <c r="A97" s="8" t="s">
        <v>72</v>
      </c>
      <c r="B97" s="17" t="s">
        <v>150</v>
      </c>
      <c r="C97" s="17"/>
      <c r="D97" s="17"/>
      <c r="E97" s="17"/>
    </row>
    <row r="98" customFormat="false" ht="21.75" hidden="false" customHeight="true" outlineLevel="0" collapsed="false">
      <c r="A98" s="8" t="s">
        <v>116</v>
      </c>
      <c r="B98" s="17" t="s">
        <v>151</v>
      </c>
      <c r="C98" s="17"/>
      <c r="D98" s="17"/>
      <c r="E98" s="17"/>
    </row>
  </sheetData>
  <sheetProtection sheet="true" formatCells="false"/>
  <mergeCells count="40">
    <mergeCell ref="A1:E1"/>
    <mergeCell ref="A2:E2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20:E20"/>
    <mergeCell ref="A22:E22"/>
    <mergeCell ref="A29:E29"/>
    <mergeCell ref="A38:E38"/>
    <mergeCell ref="A40:D40"/>
    <mergeCell ref="A47:D47"/>
    <mergeCell ref="A54:D54"/>
    <mergeCell ref="A60:D60"/>
    <mergeCell ref="A69:D69"/>
    <mergeCell ref="A74:D74"/>
    <mergeCell ref="A79:E79"/>
    <mergeCell ref="A80:E80"/>
    <mergeCell ref="A81:E81"/>
    <mergeCell ref="A82:E82"/>
    <mergeCell ref="A83:E83"/>
    <mergeCell ref="A84:E84"/>
    <mergeCell ref="A85:E85"/>
    <mergeCell ref="A86:E86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&amp;L&amp;8 EK-6 · Kılavuz</oddHeader>
    <oddFooter>&amp;R&amp;8 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44"/>
    <col collapsed="false" customWidth="true" hidden="false" outlineLevel="0" max="4" min="4" style="0" width="11"/>
    <col collapsed="false" customWidth="true" hidden="false" outlineLevel="0" max="6" min="5" style="0" width="27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30"/>
    <col collapsed="false" customWidth="true" hidden="false" outlineLevel="0" max="11" min="11" style="0" width="3"/>
    <col collapsed="false" customWidth="true" hidden="false" outlineLevel="0" max="12" min="12" style="0" width="34"/>
  </cols>
  <sheetData>
    <row r="1" customFormat="false" ht="24" hidden="false" customHeight="true" outlineLevel="0" collapsed="false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7.75" hidden="false" customHeight="true" outlineLevel="0" collapsed="false">
      <c r="A2" s="18" t="s">
        <v>153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customFormat="false" ht="31.5" hidden="false" customHeight="true" outlineLevel="0" collapsed="false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  <c r="G3" s="5" t="s">
        <v>160</v>
      </c>
      <c r="H3" s="5" t="s">
        <v>161</v>
      </c>
      <c r="I3" s="5" t="s">
        <v>162</v>
      </c>
      <c r="J3" s="5" t="s">
        <v>163</v>
      </c>
      <c r="L3" s="5" t="s">
        <v>164</v>
      </c>
    </row>
    <row r="4" customFormat="false" ht="25.5" hidden="false" customHeight="true" outlineLevel="0" collapsed="false">
      <c r="A4" s="19" t="n">
        <v>1</v>
      </c>
      <c r="B4" s="20" t="s">
        <v>165</v>
      </c>
      <c r="C4" s="20" t="s">
        <v>166</v>
      </c>
      <c r="D4" s="21" t="n">
        <f aca="false">IF($C4="","",COUNTIF('Öğrenci Listesi'!$A$4:$A$253,$A4))</f>
        <v>2</v>
      </c>
      <c r="E4" s="20" t="s">
        <v>167</v>
      </c>
      <c r="F4" s="20" t="s">
        <v>168</v>
      </c>
      <c r="G4" s="22" t="s">
        <v>169</v>
      </c>
      <c r="H4" s="22" t="s">
        <v>170</v>
      </c>
      <c r="I4" s="22" t="s">
        <v>171</v>
      </c>
      <c r="J4" s="23" t="str">
        <f aca="false">IF($C4="","",IF(AND($E4&lt;&gt;"",$E4=$F4),"Aynı üye iki kez yazılmış",IF(OR(AND($E4&lt;&gt;"",$E4=$B4),AND($F4&lt;&gt;"",$F4=$B4)),"Danışman kendi projesinde jüri olamaz",IF(OR($D4&lt;3,$D4&gt;5),"Öğrenci sayısı 3–5 aralığı dışında",IF(OR($E4="",$F4=""),"Jüri üyesi eksik",IF($G4="","Sunum tarihi girilmedi","Tamam"))))))</f>
        <v>Öğrenci sayısı 3–5 aralığı dışında</v>
      </c>
      <c r="L4" s="24" t="s">
        <v>167</v>
      </c>
    </row>
    <row r="5" customFormat="false" ht="25.5" hidden="false" customHeight="true" outlineLevel="0" collapsed="false">
      <c r="A5" s="19" t="n">
        <v>2</v>
      </c>
      <c r="B5" s="20"/>
      <c r="C5" s="20"/>
      <c r="D5" s="21" t="str">
        <f aca="false">IF($C5="","",COUNTIF('Öğrenci Listesi'!$A$4:$A$253,$A5))</f>
        <v/>
      </c>
      <c r="E5" s="20"/>
      <c r="F5" s="20"/>
      <c r="G5" s="22"/>
      <c r="H5" s="22"/>
      <c r="I5" s="22"/>
      <c r="J5" s="23" t="str">
        <f aca="false">IF($C5="","",IF(AND($E5&lt;&gt;"",$E5=$F5),"Aynı üye iki kez yazılmış",IF(OR(AND($E5&lt;&gt;"",$E5=$B5),AND($F5&lt;&gt;"",$F5=$B5)),"Danışman kendi projesinde jüri olamaz",IF(OR($D5&lt;3,$D5&gt;5),"Öğrenci sayısı 3–5 aralığı dışında",IF(OR($E5="",$F5=""),"Jüri üyesi eksik",IF($G5="","Sunum tarihi girilmedi","Tamam"))))))</f>
        <v/>
      </c>
      <c r="L5" s="24" t="s">
        <v>168</v>
      </c>
    </row>
    <row r="6" customFormat="false" ht="25.5" hidden="false" customHeight="true" outlineLevel="0" collapsed="false">
      <c r="A6" s="19" t="n">
        <v>3</v>
      </c>
      <c r="B6" s="20"/>
      <c r="C6" s="20"/>
      <c r="D6" s="21" t="str">
        <f aca="false">IF($C6="","",COUNTIF('Öğrenci Listesi'!$A$4:$A$253,$A6))</f>
        <v/>
      </c>
      <c r="E6" s="20"/>
      <c r="F6" s="20"/>
      <c r="G6" s="22"/>
      <c r="H6" s="22"/>
      <c r="I6" s="22"/>
      <c r="J6" s="23" t="str">
        <f aca="false">IF($C6="","",IF(AND($E6&lt;&gt;"",$E6=$F6),"Aynı üye iki kez yazılmış",IF(OR(AND($E6&lt;&gt;"",$E6=$B6),AND($F6&lt;&gt;"",$F6=$B6)),"Danışman kendi projesinde jüri olamaz",IF(OR($D6&lt;3,$D6&gt;5),"Öğrenci sayısı 3–5 aralığı dışında",IF(OR($E6="",$F6=""),"Jüri üyesi eksik",IF($G6="","Sunum tarihi girilmedi","Tamam"))))))</f>
        <v/>
      </c>
      <c r="L6" s="24"/>
    </row>
    <row r="7" customFormat="false" ht="25.5" hidden="false" customHeight="true" outlineLevel="0" collapsed="false">
      <c r="A7" s="19" t="n">
        <v>4</v>
      </c>
      <c r="B7" s="20"/>
      <c r="C7" s="20"/>
      <c r="D7" s="21" t="str">
        <f aca="false">IF($C7="","",COUNTIF('Öğrenci Listesi'!$A$4:$A$253,$A7))</f>
        <v/>
      </c>
      <c r="E7" s="20"/>
      <c r="F7" s="20"/>
      <c r="G7" s="22"/>
      <c r="H7" s="22"/>
      <c r="I7" s="22"/>
      <c r="J7" s="23" t="str">
        <f aca="false">IF($C7="","",IF(AND($E7&lt;&gt;"",$E7=$F7),"Aynı üye iki kez yazılmış",IF(OR(AND($E7&lt;&gt;"",$E7=$B7),AND($F7&lt;&gt;"",$F7=$B7)),"Danışman kendi projesinde jüri olamaz",IF(OR($D7&lt;3,$D7&gt;5),"Öğrenci sayısı 3–5 aralığı dışında",IF(OR($E7="",$F7=""),"Jüri üyesi eksik",IF($G7="","Sunum tarihi girilmedi","Tamam"))))))</f>
        <v/>
      </c>
      <c r="L7" s="24"/>
    </row>
    <row r="8" customFormat="false" ht="25.5" hidden="false" customHeight="true" outlineLevel="0" collapsed="false">
      <c r="A8" s="19" t="n">
        <v>5</v>
      </c>
      <c r="B8" s="20"/>
      <c r="C8" s="20"/>
      <c r="D8" s="21" t="str">
        <f aca="false">IF($C8="","",COUNTIF('Öğrenci Listesi'!$A$4:$A$253,$A8))</f>
        <v/>
      </c>
      <c r="E8" s="20"/>
      <c r="F8" s="20"/>
      <c r="G8" s="22"/>
      <c r="H8" s="22"/>
      <c r="I8" s="22"/>
      <c r="J8" s="23" t="str">
        <f aca="false">IF($C8="","",IF(AND($E8&lt;&gt;"",$E8=$F8),"Aynı üye iki kez yazılmış",IF(OR(AND($E8&lt;&gt;"",$E8=$B8),AND($F8&lt;&gt;"",$F8=$B8)),"Danışman kendi projesinde jüri olamaz",IF(OR($D8&lt;3,$D8&gt;5),"Öğrenci sayısı 3–5 aralığı dışında",IF(OR($E8="",$F8=""),"Jüri üyesi eksik",IF($G8="","Sunum tarihi girilmedi","Tamam"))))))</f>
        <v/>
      </c>
      <c r="L8" s="24"/>
    </row>
    <row r="9" customFormat="false" ht="25.5" hidden="false" customHeight="true" outlineLevel="0" collapsed="false">
      <c r="A9" s="19" t="n">
        <v>6</v>
      </c>
      <c r="B9" s="20"/>
      <c r="C9" s="20"/>
      <c r="D9" s="21" t="str">
        <f aca="false">IF($C9="","",COUNTIF('Öğrenci Listesi'!$A$4:$A$253,$A9))</f>
        <v/>
      </c>
      <c r="E9" s="20"/>
      <c r="F9" s="20"/>
      <c r="G9" s="22"/>
      <c r="H9" s="22"/>
      <c r="I9" s="22"/>
      <c r="J9" s="23" t="str">
        <f aca="false">IF($C9="","",IF(AND($E9&lt;&gt;"",$E9=$F9),"Aynı üye iki kez yazılmış",IF(OR(AND($E9&lt;&gt;"",$E9=$B9),AND($F9&lt;&gt;"",$F9=$B9)),"Danışman kendi projesinde jüri olamaz",IF(OR($D9&lt;3,$D9&gt;5),"Öğrenci sayısı 3–5 aralığı dışında",IF(OR($E9="",$F9=""),"Jüri üyesi eksik",IF($G9="","Sunum tarihi girilmedi","Tamam"))))))</f>
        <v/>
      </c>
      <c r="L9" s="24"/>
    </row>
    <row r="10" customFormat="false" ht="25.5" hidden="false" customHeight="true" outlineLevel="0" collapsed="false">
      <c r="A10" s="19" t="n">
        <v>7</v>
      </c>
      <c r="B10" s="20"/>
      <c r="C10" s="20"/>
      <c r="D10" s="21" t="str">
        <f aca="false">IF($C10="","",COUNTIF('Öğrenci Listesi'!$A$4:$A$253,$A10))</f>
        <v/>
      </c>
      <c r="E10" s="20"/>
      <c r="F10" s="20"/>
      <c r="G10" s="22"/>
      <c r="H10" s="22"/>
      <c r="I10" s="22"/>
      <c r="J10" s="23" t="str">
        <f aca="false">IF($C10="","",IF(AND($E10&lt;&gt;"",$E10=$F10),"Aynı üye iki kez yazılmış",IF(OR(AND($E10&lt;&gt;"",$E10=$B10),AND($F10&lt;&gt;"",$F10=$B10)),"Danışman kendi projesinde jüri olamaz",IF(OR($D10&lt;3,$D10&gt;5),"Öğrenci sayısı 3–5 aralığı dışında",IF(OR($E10="",$F10=""),"Jüri üyesi eksik",IF($G10="","Sunum tarihi girilmedi","Tamam"))))))</f>
        <v/>
      </c>
      <c r="L10" s="24"/>
    </row>
    <row r="11" customFormat="false" ht="25.5" hidden="false" customHeight="true" outlineLevel="0" collapsed="false">
      <c r="A11" s="19" t="n">
        <v>8</v>
      </c>
      <c r="B11" s="20"/>
      <c r="C11" s="20"/>
      <c r="D11" s="21" t="str">
        <f aca="false">IF($C11="","",COUNTIF('Öğrenci Listesi'!$A$4:$A$253,$A11))</f>
        <v/>
      </c>
      <c r="E11" s="20"/>
      <c r="F11" s="20"/>
      <c r="G11" s="22"/>
      <c r="H11" s="22"/>
      <c r="I11" s="22"/>
      <c r="J11" s="23" t="str">
        <f aca="false">IF($C11="","",IF(AND($E11&lt;&gt;"",$E11=$F11),"Aynı üye iki kez yazılmış",IF(OR(AND($E11&lt;&gt;"",$E11=$B11),AND($F11&lt;&gt;"",$F11=$B11)),"Danışman kendi projesinde jüri olamaz",IF(OR($D11&lt;3,$D11&gt;5),"Öğrenci sayısı 3–5 aralığı dışında",IF(OR($E11="",$F11=""),"Jüri üyesi eksik",IF($G11="","Sunum tarihi girilmedi","Tamam"))))))</f>
        <v/>
      </c>
      <c r="L11" s="24"/>
    </row>
    <row r="12" customFormat="false" ht="25.5" hidden="false" customHeight="true" outlineLevel="0" collapsed="false">
      <c r="A12" s="19" t="n">
        <v>9</v>
      </c>
      <c r="B12" s="20"/>
      <c r="C12" s="20"/>
      <c r="D12" s="21" t="str">
        <f aca="false">IF($C12="","",COUNTIF('Öğrenci Listesi'!$A$4:$A$253,$A12))</f>
        <v/>
      </c>
      <c r="E12" s="20"/>
      <c r="F12" s="20"/>
      <c r="G12" s="22"/>
      <c r="H12" s="22"/>
      <c r="I12" s="22"/>
      <c r="J12" s="23" t="str">
        <f aca="false">IF($C12="","",IF(AND($E12&lt;&gt;"",$E12=$F12),"Aynı üye iki kez yazılmış",IF(OR(AND($E12&lt;&gt;"",$E12=$B12),AND($F12&lt;&gt;"",$F12=$B12)),"Danışman kendi projesinde jüri olamaz",IF(OR($D12&lt;3,$D12&gt;5),"Öğrenci sayısı 3–5 aralığı dışında",IF(OR($E12="",$F12=""),"Jüri üyesi eksik",IF($G12="","Sunum tarihi girilmedi","Tamam"))))))</f>
        <v/>
      </c>
      <c r="L12" s="24"/>
    </row>
    <row r="13" customFormat="false" ht="25.5" hidden="false" customHeight="true" outlineLevel="0" collapsed="false">
      <c r="A13" s="19" t="n">
        <v>10</v>
      </c>
      <c r="B13" s="20"/>
      <c r="C13" s="20"/>
      <c r="D13" s="21" t="str">
        <f aca="false">IF($C13="","",COUNTIF('Öğrenci Listesi'!$A$4:$A$253,$A13))</f>
        <v/>
      </c>
      <c r="E13" s="20"/>
      <c r="F13" s="20"/>
      <c r="G13" s="22"/>
      <c r="H13" s="22"/>
      <c r="I13" s="22"/>
      <c r="J13" s="23" t="str">
        <f aca="false">IF($C13="","",IF(AND($E13&lt;&gt;"",$E13=$F13),"Aynı üye iki kez yazılmış",IF(OR(AND($E13&lt;&gt;"",$E13=$B13),AND($F13&lt;&gt;"",$F13=$B13)),"Danışman kendi projesinde jüri olamaz",IF(OR($D13&lt;3,$D13&gt;5),"Öğrenci sayısı 3–5 aralığı dışında",IF(OR($E13="",$F13=""),"Jüri üyesi eksik",IF($G13="","Sunum tarihi girilmedi","Tamam"))))))</f>
        <v/>
      </c>
      <c r="L13" s="24"/>
    </row>
    <row r="14" customFormat="false" ht="25.5" hidden="false" customHeight="true" outlineLevel="0" collapsed="false">
      <c r="A14" s="19" t="n">
        <v>11</v>
      </c>
      <c r="B14" s="20"/>
      <c r="C14" s="20"/>
      <c r="D14" s="21" t="str">
        <f aca="false">IF($C14="","",COUNTIF('Öğrenci Listesi'!$A$4:$A$253,$A14))</f>
        <v/>
      </c>
      <c r="E14" s="20"/>
      <c r="F14" s="20"/>
      <c r="G14" s="22"/>
      <c r="H14" s="22"/>
      <c r="I14" s="22"/>
      <c r="J14" s="23" t="str">
        <f aca="false">IF($C14="","",IF(AND($E14&lt;&gt;"",$E14=$F14),"Aynı üye iki kez yazılmış",IF(OR(AND($E14&lt;&gt;"",$E14=$B14),AND($F14&lt;&gt;"",$F14=$B14)),"Danışman kendi projesinde jüri olamaz",IF(OR($D14&lt;3,$D14&gt;5),"Öğrenci sayısı 3–5 aralığı dışında",IF(OR($E14="",$F14=""),"Jüri üyesi eksik",IF($G14="","Sunum tarihi girilmedi","Tamam"))))))</f>
        <v/>
      </c>
      <c r="L14" s="24"/>
    </row>
    <row r="15" customFormat="false" ht="25.5" hidden="false" customHeight="true" outlineLevel="0" collapsed="false">
      <c r="A15" s="19" t="n">
        <v>12</v>
      </c>
      <c r="B15" s="20"/>
      <c r="C15" s="20"/>
      <c r="D15" s="21" t="str">
        <f aca="false">IF($C15="","",COUNTIF('Öğrenci Listesi'!$A$4:$A$253,$A15))</f>
        <v/>
      </c>
      <c r="E15" s="20"/>
      <c r="F15" s="20"/>
      <c r="G15" s="22"/>
      <c r="H15" s="22"/>
      <c r="I15" s="22"/>
      <c r="J15" s="23" t="str">
        <f aca="false">IF($C15="","",IF(AND($E15&lt;&gt;"",$E15=$F15),"Aynı üye iki kez yazılmış",IF(OR(AND($E15&lt;&gt;"",$E15=$B15),AND($F15&lt;&gt;"",$F15=$B15)),"Danışman kendi projesinde jüri olamaz",IF(OR($D15&lt;3,$D15&gt;5),"Öğrenci sayısı 3–5 aralığı dışında",IF(OR($E15="",$F15=""),"Jüri üyesi eksik",IF($G15="","Sunum tarihi girilmedi","Tamam"))))))</f>
        <v/>
      </c>
      <c r="L15" s="24"/>
    </row>
    <row r="16" customFormat="false" ht="25.5" hidden="false" customHeight="true" outlineLevel="0" collapsed="false">
      <c r="A16" s="19" t="n">
        <v>13</v>
      </c>
      <c r="B16" s="20"/>
      <c r="C16" s="20"/>
      <c r="D16" s="21" t="str">
        <f aca="false">IF($C16="","",COUNTIF('Öğrenci Listesi'!$A$4:$A$253,$A16))</f>
        <v/>
      </c>
      <c r="E16" s="20"/>
      <c r="F16" s="20"/>
      <c r="G16" s="22"/>
      <c r="H16" s="22"/>
      <c r="I16" s="22"/>
      <c r="J16" s="23" t="str">
        <f aca="false">IF($C16="","",IF(AND($E16&lt;&gt;"",$E16=$F16),"Aynı üye iki kez yazılmış",IF(OR(AND($E16&lt;&gt;"",$E16=$B16),AND($F16&lt;&gt;"",$F16=$B16)),"Danışman kendi projesinde jüri olamaz",IF(OR($D16&lt;3,$D16&gt;5),"Öğrenci sayısı 3–5 aralığı dışında",IF(OR($E16="",$F16=""),"Jüri üyesi eksik",IF($G16="","Sunum tarihi girilmedi","Tamam"))))))</f>
        <v/>
      </c>
      <c r="L16" s="24"/>
    </row>
    <row r="17" customFormat="false" ht="25.5" hidden="false" customHeight="true" outlineLevel="0" collapsed="false">
      <c r="A17" s="19" t="n">
        <v>14</v>
      </c>
      <c r="B17" s="20"/>
      <c r="C17" s="20"/>
      <c r="D17" s="21" t="str">
        <f aca="false">IF($C17="","",COUNTIF('Öğrenci Listesi'!$A$4:$A$253,$A17))</f>
        <v/>
      </c>
      <c r="E17" s="20"/>
      <c r="F17" s="20"/>
      <c r="G17" s="22"/>
      <c r="H17" s="22"/>
      <c r="I17" s="22"/>
      <c r="J17" s="23" t="str">
        <f aca="false">IF($C17="","",IF(AND($E17&lt;&gt;"",$E17=$F17),"Aynı üye iki kez yazılmış",IF(OR(AND($E17&lt;&gt;"",$E17=$B17),AND($F17&lt;&gt;"",$F17=$B17)),"Danışman kendi projesinde jüri olamaz",IF(OR($D17&lt;3,$D17&gt;5),"Öğrenci sayısı 3–5 aralığı dışında",IF(OR($E17="",$F17=""),"Jüri üyesi eksik",IF($G17="","Sunum tarihi girilmedi","Tamam"))))))</f>
        <v/>
      </c>
      <c r="L17" s="24"/>
    </row>
    <row r="18" customFormat="false" ht="25.5" hidden="false" customHeight="true" outlineLevel="0" collapsed="false">
      <c r="A18" s="19" t="n">
        <v>15</v>
      </c>
      <c r="B18" s="20"/>
      <c r="C18" s="20"/>
      <c r="D18" s="21" t="str">
        <f aca="false">IF($C18="","",COUNTIF('Öğrenci Listesi'!$A$4:$A$253,$A18))</f>
        <v/>
      </c>
      <c r="E18" s="20"/>
      <c r="F18" s="20"/>
      <c r="G18" s="22"/>
      <c r="H18" s="22"/>
      <c r="I18" s="22"/>
      <c r="J18" s="23" t="str">
        <f aca="false">IF($C18="","",IF(AND($E18&lt;&gt;"",$E18=$F18),"Aynı üye iki kez yazılmış",IF(OR(AND($E18&lt;&gt;"",$E18=$B18),AND($F18&lt;&gt;"",$F18=$B18)),"Danışman kendi projesinde jüri olamaz",IF(OR($D18&lt;3,$D18&gt;5),"Öğrenci sayısı 3–5 aralığı dışında",IF(OR($E18="",$F18=""),"Jüri üyesi eksik",IF($G18="","Sunum tarihi girilmedi","Tamam"))))))</f>
        <v/>
      </c>
      <c r="L18" s="24"/>
    </row>
    <row r="19" customFormat="false" ht="25.5" hidden="false" customHeight="true" outlineLevel="0" collapsed="false">
      <c r="A19" s="19" t="n">
        <v>16</v>
      </c>
      <c r="B19" s="20"/>
      <c r="C19" s="20"/>
      <c r="D19" s="21" t="str">
        <f aca="false">IF($C19="","",COUNTIF('Öğrenci Listesi'!$A$4:$A$253,$A19))</f>
        <v/>
      </c>
      <c r="E19" s="20"/>
      <c r="F19" s="20"/>
      <c r="G19" s="22"/>
      <c r="H19" s="22"/>
      <c r="I19" s="22"/>
      <c r="J19" s="23" t="str">
        <f aca="false">IF($C19="","",IF(AND($E19&lt;&gt;"",$E19=$F19),"Aynı üye iki kez yazılmış",IF(OR(AND($E19&lt;&gt;"",$E19=$B19),AND($F19&lt;&gt;"",$F19=$B19)),"Danışman kendi projesinde jüri olamaz",IF(OR($D19&lt;3,$D19&gt;5),"Öğrenci sayısı 3–5 aralığı dışında",IF(OR($E19="",$F19=""),"Jüri üyesi eksik",IF($G19="","Sunum tarihi girilmedi","Tamam"))))))</f>
        <v/>
      </c>
      <c r="L19" s="24"/>
    </row>
    <row r="20" customFormat="false" ht="25.5" hidden="false" customHeight="true" outlineLevel="0" collapsed="false">
      <c r="A20" s="19" t="n">
        <v>17</v>
      </c>
      <c r="B20" s="20"/>
      <c r="C20" s="20"/>
      <c r="D20" s="21" t="str">
        <f aca="false">IF($C20="","",COUNTIF('Öğrenci Listesi'!$A$4:$A$253,$A20))</f>
        <v/>
      </c>
      <c r="E20" s="20"/>
      <c r="F20" s="20"/>
      <c r="G20" s="22"/>
      <c r="H20" s="22"/>
      <c r="I20" s="22"/>
      <c r="J20" s="23" t="str">
        <f aca="false">IF($C20="","",IF(AND($E20&lt;&gt;"",$E20=$F20),"Aynı üye iki kez yazılmış",IF(OR(AND($E20&lt;&gt;"",$E20=$B20),AND($F20&lt;&gt;"",$F20=$B20)),"Danışman kendi projesinde jüri olamaz",IF(OR($D20&lt;3,$D20&gt;5),"Öğrenci sayısı 3–5 aralığı dışında",IF(OR($E20="",$F20=""),"Jüri üyesi eksik",IF($G20="","Sunum tarihi girilmedi","Tamam"))))))</f>
        <v/>
      </c>
      <c r="L20" s="24"/>
    </row>
    <row r="21" customFormat="false" ht="25.5" hidden="false" customHeight="true" outlineLevel="0" collapsed="false">
      <c r="A21" s="19" t="n">
        <v>18</v>
      </c>
      <c r="B21" s="20"/>
      <c r="C21" s="20"/>
      <c r="D21" s="21" t="str">
        <f aca="false">IF($C21="","",COUNTIF('Öğrenci Listesi'!$A$4:$A$253,$A21))</f>
        <v/>
      </c>
      <c r="E21" s="20"/>
      <c r="F21" s="20"/>
      <c r="G21" s="22"/>
      <c r="H21" s="22"/>
      <c r="I21" s="22"/>
      <c r="J21" s="23" t="str">
        <f aca="false">IF($C21="","",IF(AND($E21&lt;&gt;"",$E21=$F21),"Aynı üye iki kez yazılmış",IF(OR(AND($E21&lt;&gt;"",$E21=$B21),AND($F21&lt;&gt;"",$F21=$B21)),"Danışman kendi projesinde jüri olamaz",IF(OR($D21&lt;3,$D21&gt;5),"Öğrenci sayısı 3–5 aralığı dışında",IF(OR($E21="",$F21=""),"Jüri üyesi eksik",IF($G21="","Sunum tarihi girilmedi","Tamam"))))))</f>
        <v/>
      </c>
      <c r="L21" s="24"/>
    </row>
    <row r="22" customFormat="false" ht="25.5" hidden="false" customHeight="true" outlineLevel="0" collapsed="false">
      <c r="A22" s="19" t="n">
        <v>19</v>
      </c>
      <c r="B22" s="20"/>
      <c r="C22" s="20"/>
      <c r="D22" s="21" t="str">
        <f aca="false">IF($C22="","",COUNTIF('Öğrenci Listesi'!$A$4:$A$253,$A22))</f>
        <v/>
      </c>
      <c r="E22" s="20"/>
      <c r="F22" s="20"/>
      <c r="G22" s="22"/>
      <c r="H22" s="22"/>
      <c r="I22" s="22"/>
      <c r="J22" s="23" t="str">
        <f aca="false">IF($C22="","",IF(AND($E22&lt;&gt;"",$E22=$F22),"Aynı üye iki kez yazılmış",IF(OR(AND($E22&lt;&gt;"",$E22=$B22),AND($F22&lt;&gt;"",$F22=$B22)),"Danışman kendi projesinde jüri olamaz",IF(OR($D22&lt;3,$D22&gt;5),"Öğrenci sayısı 3–5 aralığı dışında",IF(OR($E22="",$F22=""),"Jüri üyesi eksik",IF($G22="","Sunum tarihi girilmedi","Tamam"))))))</f>
        <v/>
      </c>
      <c r="L22" s="24"/>
    </row>
    <row r="23" customFormat="false" ht="25.5" hidden="false" customHeight="true" outlineLevel="0" collapsed="false">
      <c r="A23" s="19" t="n">
        <v>20</v>
      </c>
      <c r="B23" s="20"/>
      <c r="C23" s="20"/>
      <c r="D23" s="21" t="str">
        <f aca="false">IF($C23="","",COUNTIF('Öğrenci Listesi'!$A$4:$A$253,$A23))</f>
        <v/>
      </c>
      <c r="E23" s="20"/>
      <c r="F23" s="20"/>
      <c r="G23" s="22"/>
      <c r="H23" s="22"/>
      <c r="I23" s="22"/>
      <c r="J23" s="23" t="str">
        <f aca="false">IF($C23="","",IF(AND($E23&lt;&gt;"",$E23=$F23),"Aynı üye iki kez yazılmış",IF(OR(AND($E23&lt;&gt;"",$E23=$B23),AND($F23&lt;&gt;"",$F23=$B23)),"Danışman kendi projesinde jüri olamaz",IF(OR($D23&lt;3,$D23&gt;5),"Öğrenci sayısı 3–5 aralığı dışında",IF(OR($E23="",$F23=""),"Jüri üyesi eksik",IF($G23="","Sunum tarihi girilmedi","Tamam"))))))</f>
        <v/>
      </c>
      <c r="L23" s="24"/>
    </row>
    <row r="24" customFormat="false" ht="25.5" hidden="false" customHeight="true" outlineLevel="0" collapsed="false">
      <c r="A24" s="19" t="n">
        <v>21</v>
      </c>
      <c r="B24" s="20"/>
      <c r="C24" s="20"/>
      <c r="D24" s="21" t="str">
        <f aca="false">IF($C24="","",COUNTIF('Öğrenci Listesi'!$A$4:$A$253,$A24))</f>
        <v/>
      </c>
      <c r="E24" s="20"/>
      <c r="F24" s="20"/>
      <c r="G24" s="22"/>
      <c r="H24" s="22"/>
      <c r="I24" s="22"/>
      <c r="J24" s="23" t="str">
        <f aca="false">IF($C24="","",IF(AND($E24&lt;&gt;"",$E24=$F24),"Aynı üye iki kez yazılmış",IF(OR(AND($E24&lt;&gt;"",$E24=$B24),AND($F24&lt;&gt;"",$F24=$B24)),"Danışman kendi projesinde jüri olamaz",IF(OR($D24&lt;3,$D24&gt;5),"Öğrenci sayısı 3–5 aralığı dışında",IF(OR($E24="",$F24=""),"Jüri üyesi eksik",IF($G24="","Sunum tarihi girilmedi","Tamam"))))))</f>
        <v/>
      </c>
      <c r="L24" s="24"/>
    </row>
    <row r="25" customFormat="false" ht="25.5" hidden="false" customHeight="true" outlineLevel="0" collapsed="false">
      <c r="A25" s="19" t="n">
        <v>22</v>
      </c>
      <c r="B25" s="20"/>
      <c r="C25" s="20"/>
      <c r="D25" s="21" t="str">
        <f aca="false">IF($C25="","",COUNTIF('Öğrenci Listesi'!$A$4:$A$253,$A25))</f>
        <v/>
      </c>
      <c r="E25" s="20"/>
      <c r="F25" s="20"/>
      <c r="G25" s="22"/>
      <c r="H25" s="22"/>
      <c r="I25" s="22"/>
      <c r="J25" s="23" t="str">
        <f aca="false">IF($C25="","",IF(AND($E25&lt;&gt;"",$E25=$F25),"Aynı üye iki kez yazılmış",IF(OR(AND($E25&lt;&gt;"",$E25=$B25),AND($F25&lt;&gt;"",$F25=$B25)),"Danışman kendi projesinde jüri olamaz",IF(OR($D25&lt;3,$D25&gt;5),"Öğrenci sayısı 3–5 aralığı dışında",IF(OR($E25="",$F25=""),"Jüri üyesi eksik",IF($G25="","Sunum tarihi girilmedi","Tamam"))))))</f>
        <v/>
      </c>
      <c r="L25" s="24"/>
    </row>
    <row r="26" customFormat="false" ht="25.5" hidden="false" customHeight="true" outlineLevel="0" collapsed="false">
      <c r="A26" s="19" t="n">
        <v>23</v>
      </c>
      <c r="B26" s="20"/>
      <c r="C26" s="20"/>
      <c r="D26" s="21" t="str">
        <f aca="false">IF($C26="","",COUNTIF('Öğrenci Listesi'!$A$4:$A$253,$A26))</f>
        <v/>
      </c>
      <c r="E26" s="20"/>
      <c r="F26" s="20"/>
      <c r="G26" s="22"/>
      <c r="H26" s="22"/>
      <c r="I26" s="22"/>
      <c r="J26" s="23" t="str">
        <f aca="false">IF($C26="","",IF(AND($E26&lt;&gt;"",$E26=$F26),"Aynı üye iki kez yazılmış",IF(OR(AND($E26&lt;&gt;"",$E26=$B26),AND($F26&lt;&gt;"",$F26=$B26)),"Danışman kendi projesinde jüri olamaz",IF(OR($D26&lt;3,$D26&gt;5),"Öğrenci sayısı 3–5 aralığı dışında",IF(OR($E26="",$F26=""),"Jüri üyesi eksik",IF($G26="","Sunum tarihi girilmedi","Tamam"))))))</f>
        <v/>
      </c>
      <c r="L26" s="24"/>
    </row>
    <row r="27" customFormat="false" ht="25.5" hidden="false" customHeight="true" outlineLevel="0" collapsed="false">
      <c r="A27" s="19" t="n">
        <v>24</v>
      </c>
      <c r="B27" s="20"/>
      <c r="C27" s="20"/>
      <c r="D27" s="21" t="str">
        <f aca="false">IF($C27="","",COUNTIF('Öğrenci Listesi'!$A$4:$A$253,$A27))</f>
        <v/>
      </c>
      <c r="E27" s="20"/>
      <c r="F27" s="20"/>
      <c r="G27" s="22"/>
      <c r="H27" s="22"/>
      <c r="I27" s="22"/>
      <c r="J27" s="23" t="str">
        <f aca="false">IF($C27="","",IF(AND($E27&lt;&gt;"",$E27=$F27),"Aynı üye iki kez yazılmış",IF(OR(AND($E27&lt;&gt;"",$E27=$B27),AND($F27&lt;&gt;"",$F27=$B27)),"Danışman kendi projesinde jüri olamaz",IF(OR($D27&lt;3,$D27&gt;5),"Öğrenci sayısı 3–5 aralığı dışında",IF(OR($E27="",$F27=""),"Jüri üyesi eksik",IF($G27="","Sunum tarihi girilmedi","Tamam"))))))</f>
        <v/>
      </c>
      <c r="L27" s="24"/>
    </row>
    <row r="28" customFormat="false" ht="25.5" hidden="false" customHeight="true" outlineLevel="0" collapsed="false">
      <c r="A28" s="19" t="n">
        <v>25</v>
      </c>
      <c r="B28" s="20"/>
      <c r="C28" s="20"/>
      <c r="D28" s="21" t="str">
        <f aca="false">IF($C28="","",COUNTIF('Öğrenci Listesi'!$A$4:$A$253,$A28))</f>
        <v/>
      </c>
      <c r="E28" s="20"/>
      <c r="F28" s="20"/>
      <c r="G28" s="22"/>
      <c r="H28" s="22"/>
      <c r="I28" s="22"/>
      <c r="J28" s="23" t="str">
        <f aca="false">IF($C28="","",IF(AND($E28&lt;&gt;"",$E28=$F28),"Aynı üye iki kez yazılmış",IF(OR(AND($E28&lt;&gt;"",$E28=$B28),AND($F28&lt;&gt;"",$F28=$B28)),"Danışman kendi projesinde jüri olamaz",IF(OR($D28&lt;3,$D28&gt;5),"Öğrenci sayısı 3–5 aralığı dışında",IF(OR($E28="",$F28=""),"Jüri üyesi eksik",IF($G28="","Sunum tarihi girilmedi","Tamam"))))))</f>
        <v/>
      </c>
      <c r="L28" s="24"/>
    </row>
    <row r="29" customFormat="false" ht="25.5" hidden="false" customHeight="true" outlineLevel="0" collapsed="false">
      <c r="A29" s="19" t="n">
        <v>26</v>
      </c>
      <c r="B29" s="20"/>
      <c r="C29" s="20"/>
      <c r="D29" s="21" t="str">
        <f aca="false">IF($C29="","",COUNTIF('Öğrenci Listesi'!$A$4:$A$253,$A29))</f>
        <v/>
      </c>
      <c r="E29" s="20"/>
      <c r="F29" s="20"/>
      <c r="G29" s="22"/>
      <c r="H29" s="22"/>
      <c r="I29" s="22"/>
      <c r="J29" s="23" t="str">
        <f aca="false">IF($C29="","",IF(AND($E29&lt;&gt;"",$E29=$F29),"Aynı üye iki kez yazılmış",IF(OR(AND($E29&lt;&gt;"",$E29=$B29),AND($F29&lt;&gt;"",$F29=$B29)),"Danışman kendi projesinde jüri olamaz",IF(OR($D29&lt;3,$D29&gt;5),"Öğrenci sayısı 3–5 aralığı dışında",IF(OR($E29="",$F29=""),"Jüri üyesi eksik",IF($G29="","Sunum tarihi girilmedi","Tamam"))))))</f>
        <v/>
      </c>
      <c r="L29" s="24"/>
    </row>
    <row r="30" customFormat="false" ht="25.5" hidden="false" customHeight="true" outlineLevel="0" collapsed="false">
      <c r="A30" s="19" t="n">
        <v>27</v>
      </c>
      <c r="B30" s="20"/>
      <c r="C30" s="20"/>
      <c r="D30" s="21" t="str">
        <f aca="false">IF($C30="","",COUNTIF('Öğrenci Listesi'!$A$4:$A$253,$A30))</f>
        <v/>
      </c>
      <c r="E30" s="20"/>
      <c r="F30" s="20"/>
      <c r="G30" s="22"/>
      <c r="H30" s="22"/>
      <c r="I30" s="22"/>
      <c r="J30" s="23" t="str">
        <f aca="false">IF($C30="","",IF(AND($E30&lt;&gt;"",$E30=$F30),"Aynı üye iki kez yazılmış",IF(OR(AND($E30&lt;&gt;"",$E30=$B30),AND($F30&lt;&gt;"",$F30=$B30)),"Danışman kendi projesinde jüri olamaz",IF(OR($D30&lt;3,$D30&gt;5),"Öğrenci sayısı 3–5 aralığı dışında",IF(OR($E30="",$F30=""),"Jüri üyesi eksik",IF($G30="","Sunum tarihi girilmedi","Tamam"))))))</f>
        <v/>
      </c>
      <c r="L30" s="24"/>
    </row>
    <row r="31" customFormat="false" ht="25.5" hidden="false" customHeight="true" outlineLevel="0" collapsed="false">
      <c r="A31" s="19" t="n">
        <v>28</v>
      </c>
      <c r="B31" s="20"/>
      <c r="C31" s="20"/>
      <c r="D31" s="21" t="str">
        <f aca="false">IF($C31="","",COUNTIF('Öğrenci Listesi'!$A$4:$A$253,$A31))</f>
        <v/>
      </c>
      <c r="E31" s="20"/>
      <c r="F31" s="20"/>
      <c r="G31" s="22"/>
      <c r="H31" s="22"/>
      <c r="I31" s="22"/>
      <c r="J31" s="23" t="str">
        <f aca="false">IF($C31="","",IF(AND($E31&lt;&gt;"",$E31=$F31),"Aynı üye iki kez yazılmış",IF(OR(AND($E31&lt;&gt;"",$E31=$B31),AND($F31&lt;&gt;"",$F31=$B31)),"Danışman kendi projesinde jüri olamaz",IF(OR($D31&lt;3,$D31&gt;5),"Öğrenci sayısı 3–5 aralığı dışında",IF(OR($E31="",$F31=""),"Jüri üyesi eksik",IF($G31="","Sunum tarihi girilmedi","Tamam"))))))</f>
        <v/>
      </c>
      <c r="L31" s="24"/>
    </row>
    <row r="32" customFormat="false" ht="25.5" hidden="false" customHeight="true" outlineLevel="0" collapsed="false">
      <c r="A32" s="19" t="n">
        <v>29</v>
      </c>
      <c r="B32" s="20"/>
      <c r="C32" s="20"/>
      <c r="D32" s="21" t="str">
        <f aca="false">IF($C32="","",COUNTIF('Öğrenci Listesi'!$A$4:$A$253,$A32))</f>
        <v/>
      </c>
      <c r="E32" s="20"/>
      <c r="F32" s="20"/>
      <c r="G32" s="22"/>
      <c r="H32" s="22"/>
      <c r="I32" s="22"/>
      <c r="J32" s="23" t="str">
        <f aca="false">IF($C32="","",IF(AND($E32&lt;&gt;"",$E32=$F32),"Aynı üye iki kez yazılmış",IF(OR(AND($E32&lt;&gt;"",$E32=$B32),AND($F32&lt;&gt;"",$F32=$B32)),"Danışman kendi projesinde jüri olamaz",IF(OR($D32&lt;3,$D32&gt;5),"Öğrenci sayısı 3–5 aralığı dışında",IF(OR($E32="",$F32=""),"Jüri üyesi eksik",IF($G32="","Sunum tarihi girilmedi","Tamam"))))))</f>
        <v/>
      </c>
      <c r="L32" s="24"/>
    </row>
    <row r="33" customFormat="false" ht="25.5" hidden="false" customHeight="true" outlineLevel="0" collapsed="false">
      <c r="A33" s="19" t="n">
        <v>30</v>
      </c>
      <c r="B33" s="20"/>
      <c r="C33" s="20"/>
      <c r="D33" s="21" t="str">
        <f aca="false">IF($C33="","",COUNTIF('Öğrenci Listesi'!$A$4:$A$253,$A33))</f>
        <v/>
      </c>
      <c r="E33" s="20"/>
      <c r="F33" s="20"/>
      <c r="G33" s="22"/>
      <c r="H33" s="22"/>
      <c r="I33" s="22"/>
      <c r="J33" s="23" t="str">
        <f aca="false">IF($C33="","",IF(AND($E33&lt;&gt;"",$E33=$F33),"Aynı üye iki kez yazılmış",IF(OR(AND($E33&lt;&gt;"",$E33=$B33),AND($F33&lt;&gt;"",$F33=$B33)),"Danışman kendi projesinde jüri olamaz",IF(OR($D33&lt;3,$D33&gt;5),"Öğrenci sayısı 3–5 aralığı dışında",IF(OR($E33="",$F33=""),"Jüri üyesi eksik",IF($G33="","Sunum tarihi girilmedi","Tamam"))))))</f>
        <v/>
      </c>
      <c r="L33" s="24"/>
    </row>
    <row r="34" customFormat="false" ht="25.5" hidden="false" customHeight="true" outlineLevel="0" collapsed="false">
      <c r="A34" s="19" t="n">
        <v>31</v>
      </c>
      <c r="B34" s="20"/>
      <c r="C34" s="20"/>
      <c r="D34" s="21" t="str">
        <f aca="false">IF($C34="","",COUNTIF('Öğrenci Listesi'!$A$4:$A$253,$A34))</f>
        <v/>
      </c>
      <c r="E34" s="20"/>
      <c r="F34" s="20"/>
      <c r="G34" s="22"/>
      <c r="H34" s="22"/>
      <c r="I34" s="22"/>
      <c r="J34" s="23" t="str">
        <f aca="false">IF($C34="","",IF(AND($E34&lt;&gt;"",$E34=$F34),"Aynı üye iki kez yazılmış",IF(OR(AND($E34&lt;&gt;"",$E34=$B34),AND($F34&lt;&gt;"",$F34=$B34)),"Danışman kendi projesinde jüri olamaz",IF(OR($D34&lt;3,$D34&gt;5),"Öğrenci sayısı 3–5 aralığı dışında",IF(OR($E34="",$F34=""),"Jüri üyesi eksik",IF($G34="","Sunum tarihi girilmedi","Tamam"))))))</f>
        <v/>
      </c>
      <c r="L34" s="24"/>
    </row>
    <row r="35" customFormat="false" ht="25.5" hidden="false" customHeight="true" outlineLevel="0" collapsed="false">
      <c r="A35" s="19" t="n">
        <v>32</v>
      </c>
      <c r="B35" s="20"/>
      <c r="C35" s="20"/>
      <c r="D35" s="21" t="str">
        <f aca="false">IF($C35="","",COUNTIF('Öğrenci Listesi'!$A$4:$A$253,$A35))</f>
        <v/>
      </c>
      <c r="E35" s="20"/>
      <c r="F35" s="20"/>
      <c r="G35" s="22"/>
      <c r="H35" s="22"/>
      <c r="I35" s="22"/>
      <c r="J35" s="23" t="str">
        <f aca="false">IF($C35="","",IF(AND($E35&lt;&gt;"",$E35=$F35),"Aynı üye iki kez yazılmış",IF(OR(AND($E35&lt;&gt;"",$E35=$B35),AND($F35&lt;&gt;"",$F35=$B35)),"Danışman kendi projesinde jüri olamaz",IF(OR($D35&lt;3,$D35&gt;5),"Öğrenci sayısı 3–5 aralığı dışında",IF(OR($E35="",$F35=""),"Jüri üyesi eksik",IF($G35="","Sunum tarihi girilmedi","Tamam"))))))</f>
        <v/>
      </c>
      <c r="L35" s="24"/>
    </row>
    <row r="36" customFormat="false" ht="25.5" hidden="false" customHeight="true" outlineLevel="0" collapsed="false">
      <c r="A36" s="19" t="n">
        <v>33</v>
      </c>
      <c r="B36" s="20"/>
      <c r="C36" s="20"/>
      <c r="D36" s="21" t="str">
        <f aca="false">IF($C36="","",COUNTIF('Öğrenci Listesi'!$A$4:$A$253,$A36))</f>
        <v/>
      </c>
      <c r="E36" s="20"/>
      <c r="F36" s="20"/>
      <c r="G36" s="22"/>
      <c r="H36" s="22"/>
      <c r="I36" s="22"/>
      <c r="J36" s="23" t="str">
        <f aca="false">IF($C36="","",IF(AND($E36&lt;&gt;"",$E36=$F36),"Aynı üye iki kez yazılmış",IF(OR(AND($E36&lt;&gt;"",$E36=$B36),AND($F36&lt;&gt;"",$F36=$B36)),"Danışman kendi projesinde jüri olamaz",IF(OR($D36&lt;3,$D36&gt;5),"Öğrenci sayısı 3–5 aralığı dışında",IF(OR($E36="",$F36=""),"Jüri üyesi eksik",IF($G36="","Sunum tarihi girilmedi","Tamam"))))))</f>
        <v/>
      </c>
      <c r="L36" s="24"/>
    </row>
    <row r="37" customFormat="false" ht="25.5" hidden="false" customHeight="true" outlineLevel="0" collapsed="false">
      <c r="A37" s="19" t="n">
        <v>34</v>
      </c>
      <c r="B37" s="20"/>
      <c r="C37" s="20"/>
      <c r="D37" s="21" t="str">
        <f aca="false">IF($C37="","",COUNTIF('Öğrenci Listesi'!$A$4:$A$253,$A37))</f>
        <v/>
      </c>
      <c r="E37" s="20"/>
      <c r="F37" s="20"/>
      <c r="G37" s="22"/>
      <c r="H37" s="22"/>
      <c r="I37" s="22"/>
      <c r="J37" s="23" t="str">
        <f aca="false">IF($C37="","",IF(AND($E37&lt;&gt;"",$E37=$F37),"Aynı üye iki kez yazılmış",IF(OR(AND($E37&lt;&gt;"",$E37=$B37),AND($F37&lt;&gt;"",$F37=$B37)),"Danışman kendi projesinde jüri olamaz",IF(OR($D37&lt;3,$D37&gt;5),"Öğrenci sayısı 3–5 aralığı dışında",IF(OR($E37="",$F37=""),"Jüri üyesi eksik",IF($G37="","Sunum tarihi girilmedi","Tamam"))))))</f>
        <v/>
      </c>
      <c r="L37" s="24"/>
    </row>
    <row r="38" customFormat="false" ht="25.5" hidden="false" customHeight="true" outlineLevel="0" collapsed="false">
      <c r="A38" s="19" t="n">
        <v>35</v>
      </c>
      <c r="B38" s="20"/>
      <c r="C38" s="20"/>
      <c r="D38" s="21" t="str">
        <f aca="false">IF($C38="","",COUNTIF('Öğrenci Listesi'!$A$4:$A$253,$A38))</f>
        <v/>
      </c>
      <c r="E38" s="20"/>
      <c r="F38" s="20"/>
      <c r="G38" s="22"/>
      <c r="H38" s="22"/>
      <c r="I38" s="22"/>
      <c r="J38" s="23" t="str">
        <f aca="false">IF($C38="","",IF(AND($E38&lt;&gt;"",$E38=$F38),"Aynı üye iki kez yazılmış",IF(OR(AND($E38&lt;&gt;"",$E38=$B38),AND($F38&lt;&gt;"",$F38=$B38)),"Danışman kendi projesinde jüri olamaz",IF(OR($D38&lt;3,$D38&gt;5),"Öğrenci sayısı 3–5 aralığı dışında",IF(OR($E38="",$F38=""),"Jüri üyesi eksik",IF($G38="","Sunum tarihi girilmedi","Tamam"))))))</f>
        <v/>
      </c>
      <c r="L38" s="24"/>
    </row>
    <row r="39" customFormat="false" ht="25.5" hidden="false" customHeight="true" outlineLevel="0" collapsed="false">
      <c r="A39" s="19" t="n">
        <v>36</v>
      </c>
      <c r="B39" s="20"/>
      <c r="C39" s="20"/>
      <c r="D39" s="21" t="str">
        <f aca="false">IF($C39="","",COUNTIF('Öğrenci Listesi'!$A$4:$A$253,$A39))</f>
        <v/>
      </c>
      <c r="E39" s="20"/>
      <c r="F39" s="20"/>
      <c r="G39" s="22"/>
      <c r="H39" s="22"/>
      <c r="I39" s="22"/>
      <c r="J39" s="23" t="str">
        <f aca="false">IF($C39="","",IF(AND($E39&lt;&gt;"",$E39=$F39),"Aynı üye iki kez yazılmış",IF(OR(AND($E39&lt;&gt;"",$E39=$B39),AND($F39&lt;&gt;"",$F39=$B39)),"Danışman kendi projesinde jüri olamaz",IF(OR($D39&lt;3,$D39&gt;5),"Öğrenci sayısı 3–5 aralığı dışında",IF(OR($E39="",$F39=""),"Jüri üyesi eksik",IF($G39="","Sunum tarihi girilmedi","Tamam"))))))</f>
        <v/>
      </c>
      <c r="L39" s="24"/>
    </row>
    <row r="40" customFormat="false" ht="25.5" hidden="false" customHeight="true" outlineLevel="0" collapsed="false">
      <c r="A40" s="19" t="n">
        <v>37</v>
      </c>
      <c r="B40" s="20"/>
      <c r="C40" s="20"/>
      <c r="D40" s="21" t="str">
        <f aca="false">IF($C40="","",COUNTIF('Öğrenci Listesi'!$A$4:$A$253,$A40))</f>
        <v/>
      </c>
      <c r="E40" s="20"/>
      <c r="F40" s="20"/>
      <c r="G40" s="22"/>
      <c r="H40" s="22"/>
      <c r="I40" s="22"/>
      <c r="J40" s="23" t="str">
        <f aca="false">IF($C40="","",IF(AND($E40&lt;&gt;"",$E40=$F40),"Aynı üye iki kez yazılmış",IF(OR(AND($E40&lt;&gt;"",$E40=$B40),AND($F40&lt;&gt;"",$F40=$B40)),"Danışman kendi projesinde jüri olamaz",IF(OR($D40&lt;3,$D40&gt;5),"Öğrenci sayısı 3–5 aralığı dışında",IF(OR($E40="",$F40=""),"Jüri üyesi eksik",IF($G40="","Sunum tarihi girilmedi","Tamam"))))))</f>
        <v/>
      </c>
      <c r="L40" s="24"/>
    </row>
    <row r="41" customFormat="false" ht="25.5" hidden="false" customHeight="true" outlineLevel="0" collapsed="false">
      <c r="A41" s="19" t="n">
        <v>38</v>
      </c>
      <c r="B41" s="20"/>
      <c r="C41" s="20"/>
      <c r="D41" s="21" t="str">
        <f aca="false">IF($C41="","",COUNTIF('Öğrenci Listesi'!$A$4:$A$253,$A41))</f>
        <v/>
      </c>
      <c r="E41" s="20"/>
      <c r="F41" s="20"/>
      <c r="G41" s="22"/>
      <c r="H41" s="22"/>
      <c r="I41" s="22"/>
      <c r="J41" s="23" t="str">
        <f aca="false">IF($C41="","",IF(AND($E41&lt;&gt;"",$E41=$F41),"Aynı üye iki kez yazılmış",IF(OR(AND($E41&lt;&gt;"",$E41=$B41),AND($F41&lt;&gt;"",$F41=$B41)),"Danışman kendi projesinde jüri olamaz",IF(OR($D41&lt;3,$D41&gt;5),"Öğrenci sayısı 3–5 aralığı dışında",IF(OR($E41="",$F41=""),"Jüri üyesi eksik",IF($G41="","Sunum tarihi girilmedi","Tamam"))))))</f>
        <v/>
      </c>
      <c r="L41" s="24"/>
    </row>
    <row r="42" customFormat="false" ht="25.5" hidden="false" customHeight="true" outlineLevel="0" collapsed="false">
      <c r="A42" s="19" t="n">
        <v>39</v>
      </c>
      <c r="B42" s="20"/>
      <c r="C42" s="20"/>
      <c r="D42" s="21" t="str">
        <f aca="false">IF($C42="","",COUNTIF('Öğrenci Listesi'!$A$4:$A$253,$A42))</f>
        <v/>
      </c>
      <c r="E42" s="20"/>
      <c r="F42" s="20"/>
      <c r="G42" s="22"/>
      <c r="H42" s="22"/>
      <c r="I42" s="22"/>
      <c r="J42" s="23" t="str">
        <f aca="false">IF($C42="","",IF(AND($E42&lt;&gt;"",$E42=$F42),"Aynı üye iki kez yazılmış",IF(OR(AND($E42&lt;&gt;"",$E42=$B42),AND($F42&lt;&gt;"",$F42=$B42)),"Danışman kendi projesinde jüri olamaz",IF(OR($D42&lt;3,$D42&gt;5),"Öğrenci sayısı 3–5 aralığı dışında",IF(OR($E42="",$F42=""),"Jüri üyesi eksik",IF($G42="","Sunum tarihi girilmedi","Tamam"))))))</f>
        <v/>
      </c>
      <c r="L42" s="24"/>
    </row>
    <row r="43" customFormat="false" ht="25.5" hidden="false" customHeight="true" outlineLevel="0" collapsed="false">
      <c r="A43" s="19" t="n">
        <v>40</v>
      </c>
      <c r="B43" s="20"/>
      <c r="C43" s="20"/>
      <c r="D43" s="21" t="str">
        <f aca="false">IF($C43="","",COUNTIF('Öğrenci Listesi'!$A$4:$A$253,$A43))</f>
        <v/>
      </c>
      <c r="E43" s="20"/>
      <c r="F43" s="20"/>
      <c r="G43" s="22"/>
      <c r="H43" s="22"/>
      <c r="I43" s="22"/>
      <c r="J43" s="23" t="str">
        <f aca="false">IF($C43="","",IF(AND($E43&lt;&gt;"",$E43=$F43),"Aynı üye iki kez yazılmış",IF(OR(AND($E43&lt;&gt;"",$E43=$B43),AND($F43&lt;&gt;"",$F43=$B43)),"Danışman kendi projesinde jüri olamaz",IF(OR($D43&lt;3,$D43&gt;5),"Öğrenci sayısı 3–5 aralığı dışında",IF(OR($E43="",$F43=""),"Jüri üyesi eksik",IF($G43="","Sunum tarihi girilmedi","Tamam"))))))</f>
        <v/>
      </c>
      <c r="L43" s="24"/>
    </row>
    <row r="44" customFormat="false" ht="25.5" hidden="false" customHeight="true" outlineLevel="0" collapsed="false">
      <c r="A44" s="19" t="n">
        <v>41</v>
      </c>
      <c r="B44" s="20"/>
      <c r="C44" s="20"/>
      <c r="D44" s="21" t="str">
        <f aca="false">IF($C44="","",COUNTIF('Öğrenci Listesi'!$A$4:$A$253,$A44))</f>
        <v/>
      </c>
      <c r="E44" s="20"/>
      <c r="F44" s="20"/>
      <c r="G44" s="22"/>
      <c r="H44" s="22"/>
      <c r="I44" s="22"/>
      <c r="J44" s="23" t="str">
        <f aca="false">IF($C44="","",IF(AND($E44&lt;&gt;"",$E44=$F44),"Aynı üye iki kez yazılmış",IF(OR(AND($E44&lt;&gt;"",$E44=$B44),AND($F44&lt;&gt;"",$F44=$B44)),"Danışman kendi projesinde jüri olamaz",IF(OR($D44&lt;3,$D44&gt;5),"Öğrenci sayısı 3–5 aralığı dışında",IF(OR($E44="",$F44=""),"Jüri üyesi eksik",IF($G44="","Sunum tarihi girilmedi","Tamam"))))))</f>
        <v/>
      </c>
    </row>
    <row r="45" customFormat="false" ht="25.5" hidden="false" customHeight="true" outlineLevel="0" collapsed="false">
      <c r="A45" s="19" t="n">
        <v>42</v>
      </c>
      <c r="B45" s="20"/>
      <c r="C45" s="20"/>
      <c r="D45" s="21" t="str">
        <f aca="false">IF($C45="","",COUNTIF('Öğrenci Listesi'!$A$4:$A$253,$A45))</f>
        <v/>
      </c>
      <c r="E45" s="20"/>
      <c r="F45" s="20"/>
      <c r="G45" s="22"/>
      <c r="H45" s="22"/>
      <c r="I45" s="22"/>
      <c r="J45" s="23" t="str">
        <f aca="false">IF($C45="","",IF(AND($E45&lt;&gt;"",$E45=$F45),"Aynı üye iki kez yazılmış",IF(OR(AND($E45&lt;&gt;"",$E45=$B45),AND($F45&lt;&gt;"",$F45=$B45)),"Danışman kendi projesinde jüri olamaz",IF(OR($D45&lt;3,$D45&gt;5),"Öğrenci sayısı 3–5 aralığı dışında",IF(OR($E45="",$F45=""),"Jüri üyesi eksik",IF($G45="","Sunum tarihi girilmedi","Tamam"))))))</f>
        <v/>
      </c>
    </row>
    <row r="46" customFormat="false" ht="25.5" hidden="false" customHeight="true" outlineLevel="0" collapsed="false">
      <c r="A46" s="19" t="n">
        <v>43</v>
      </c>
      <c r="B46" s="20"/>
      <c r="C46" s="20"/>
      <c r="D46" s="21" t="str">
        <f aca="false">IF($C46="","",COUNTIF('Öğrenci Listesi'!$A$4:$A$253,$A46))</f>
        <v/>
      </c>
      <c r="E46" s="20"/>
      <c r="F46" s="20"/>
      <c r="G46" s="22"/>
      <c r="H46" s="22"/>
      <c r="I46" s="22"/>
      <c r="J46" s="23" t="str">
        <f aca="false">IF($C46="","",IF(AND($E46&lt;&gt;"",$E46=$F46),"Aynı üye iki kez yazılmış",IF(OR(AND($E46&lt;&gt;"",$E46=$B46),AND($F46&lt;&gt;"",$F46=$B46)),"Danışman kendi projesinde jüri olamaz",IF(OR($D46&lt;3,$D46&gt;5),"Öğrenci sayısı 3–5 aralığı dışında",IF(OR($E46="",$F46=""),"Jüri üyesi eksik",IF($G46="","Sunum tarihi girilmedi","Tamam"))))))</f>
        <v/>
      </c>
    </row>
    <row r="47" customFormat="false" ht="25.5" hidden="false" customHeight="true" outlineLevel="0" collapsed="false">
      <c r="A47" s="19" t="n">
        <v>44</v>
      </c>
      <c r="B47" s="20"/>
      <c r="C47" s="20"/>
      <c r="D47" s="21" t="str">
        <f aca="false">IF($C47="","",COUNTIF('Öğrenci Listesi'!$A$4:$A$253,$A47))</f>
        <v/>
      </c>
      <c r="E47" s="20"/>
      <c r="F47" s="20"/>
      <c r="G47" s="22"/>
      <c r="H47" s="22"/>
      <c r="I47" s="22"/>
      <c r="J47" s="23" t="str">
        <f aca="false">IF($C47="","",IF(AND($E47&lt;&gt;"",$E47=$F47),"Aynı üye iki kez yazılmış",IF(OR(AND($E47&lt;&gt;"",$E47=$B47),AND($F47&lt;&gt;"",$F47=$B47)),"Danışman kendi projesinde jüri olamaz",IF(OR($D47&lt;3,$D47&gt;5),"Öğrenci sayısı 3–5 aralığı dışında",IF(OR($E47="",$F47=""),"Jüri üyesi eksik",IF($G47="","Sunum tarihi girilmedi","Tamam"))))))</f>
        <v/>
      </c>
    </row>
    <row r="48" customFormat="false" ht="25.5" hidden="false" customHeight="true" outlineLevel="0" collapsed="false">
      <c r="A48" s="19" t="n">
        <v>45</v>
      </c>
      <c r="B48" s="20"/>
      <c r="C48" s="20"/>
      <c r="D48" s="21" t="str">
        <f aca="false">IF($C48="","",COUNTIF('Öğrenci Listesi'!$A$4:$A$253,$A48))</f>
        <v/>
      </c>
      <c r="E48" s="20"/>
      <c r="F48" s="20"/>
      <c r="G48" s="22"/>
      <c r="H48" s="22"/>
      <c r="I48" s="22"/>
      <c r="J48" s="23" t="str">
        <f aca="false">IF($C48="","",IF(AND($E48&lt;&gt;"",$E48=$F48),"Aynı üye iki kez yazılmış",IF(OR(AND($E48&lt;&gt;"",$E48=$B48),AND($F48&lt;&gt;"",$F48=$B48)),"Danışman kendi projesinde jüri olamaz",IF(OR($D48&lt;3,$D48&gt;5),"Öğrenci sayısı 3–5 aralığı dışında",IF(OR($E48="",$F48=""),"Jüri üyesi eksik",IF($G48="","Sunum tarihi girilmedi","Tamam"))))))</f>
        <v/>
      </c>
    </row>
    <row r="49" customFormat="false" ht="25.5" hidden="false" customHeight="true" outlineLevel="0" collapsed="false">
      <c r="A49" s="19" t="n">
        <v>46</v>
      </c>
      <c r="B49" s="20"/>
      <c r="C49" s="20"/>
      <c r="D49" s="21" t="str">
        <f aca="false">IF($C49="","",COUNTIF('Öğrenci Listesi'!$A$4:$A$253,$A49))</f>
        <v/>
      </c>
      <c r="E49" s="20"/>
      <c r="F49" s="20"/>
      <c r="G49" s="22"/>
      <c r="H49" s="22"/>
      <c r="I49" s="22"/>
      <c r="J49" s="23" t="str">
        <f aca="false">IF($C49="","",IF(AND($E49&lt;&gt;"",$E49=$F49),"Aynı üye iki kez yazılmış",IF(OR(AND($E49&lt;&gt;"",$E49=$B49),AND($F49&lt;&gt;"",$F49=$B49)),"Danışman kendi projesinde jüri olamaz",IF(OR($D49&lt;3,$D49&gt;5),"Öğrenci sayısı 3–5 aralığı dışında",IF(OR($E49="",$F49=""),"Jüri üyesi eksik",IF($G49="","Sunum tarihi girilmedi","Tamam"))))))</f>
        <v/>
      </c>
    </row>
    <row r="50" customFormat="false" ht="25.5" hidden="false" customHeight="true" outlineLevel="0" collapsed="false">
      <c r="A50" s="19" t="n">
        <v>47</v>
      </c>
      <c r="B50" s="20"/>
      <c r="C50" s="20"/>
      <c r="D50" s="21" t="str">
        <f aca="false">IF($C50="","",COUNTIF('Öğrenci Listesi'!$A$4:$A$253,$A50))</f>
        <v/>
      </c>
      <c r="E50" s="20"/>
      <c r="F50" s="20"/>
      <c r="G50" s="22"/>
      <c r="H50" s="22"/>
      <c r="I50" s="22"/>
      <c r="J50" s="23" t="str">
        <f aca="false">IF($C50="","",IF(AND($E50&lt;&gt;"",$E50=$F50),"Aynı üye iki kez yazılmış",IF(OR(AND($E50&lt;&gt;"",$E50=$B50),AND($F50&lt;&gt;"",$F50=$B50)),"Danışman kendi projesinde jüri olamaz",IF(OR($D50&lt;3,$D50&gt;5),"Öğrenci sayısı 3–5 aralığı dışında",IF(OR($E50="",$F50=""),"Jüri üyesi eksik",IF($G50="","Sunum tarihi girilmedi","Tamam"))))))</f>
        <v/>
      </c>
    </row>
    <row r="51" customFormat="false" ht="25.5" hidden="false" customHeight="true" outlineLevel="0" collapsed="false">
      <c r="A51" s="19" t="n">
        <v>48</v>
      </c>
      <c r="B51" s="20"/>
      <c r="C51" s="20"/>
      <c r="D51" s="21" t="str">
        <f aca="false">IF($C51="","",COUNTIF('Öğrenci Listesi'!$A$4:$A$253,$A51))</f>
        <v/>
      </c>
      <c r="E51" s="20"/>
      <c r="F51" s="20"/>
      <c r="G51" s="22"/>
      <c r="H51" s="22"/>
      <c r="I51" s="22"/>
      <c r="J51" s="23" t="str">
        <f aca="false">IF($C51="","",IF(AND($E51&lt;&gt;"",$E51=$F51),"Aynı üye iki kez yazılmış",IF(OR(AND($E51&lt;&gt;"",$E51=$B51),AND($F51&lt;&gt;"",$F51=$B51)),"Danışman kendi projesinde jüri olamaz",IF(OR($D51&lt;3,$D51&gt;5),"Öğrenci sayısı 3–5 aralığı dışında",IF(OR($E51="",$F51=""),"Jüri üyesi eksik",IF($G51="","Sunum tarihi girilmedi","Tamam"))))))</f>
        <v/>
      </c>
    </row>
    <row r="52" customFormat="false" ht="25.5" hidden="false" customHeight="true" outlineLevel="0" collapsed="false">
      <c r="A52" s="19" t="n">
        <v>49</v>
      </c>
      <c r="B52" s="20"/>
      <c r="C52" s="20"/>
      <c r="D52" s="21" t="str">
        <f aca="false">IF($C52="","",COUNTIF('Öğrenci Listesi'!$A$4:$A$253,$A52))</f>
        <v/>
      </c>
      <c r="E52" s="20"/>
      <c r="F52" s="20"/>
      <c r="G52" s="22"/>
      <c r="H52" s="22"/>
      <c r="I52" s="22"/>
      <c r="J52" s="23" t="str">
        <f aca="false">IF($C52="","",IF(AND($E52&lt;&gt;"",$E52=$F52),"Aynı üye iki kez yazılmış",IF(OR(AND($E52&lt;&gt;"",$E52=$B52),AND($F52&lt;&gt;"",$F52=$B52)),"Danışman kendi projesinde jüri olamaz",IF(OR($D52&lt;3,$D52&gt;5),"Öğrenci sayısı 3–5 aralığı dışında",IF(OR($E52="",$F52=""),"Jüri üyesi eksik",IF($G52="","Sunum tarihi girilmedi","Tamam"))))))</f>
        <v/>
      </c>
    </row>
    <row r="53" customFormat="false" ht="25.5" hidden="false" customHeight="true" outlineLevel="0" collapsed="false">
      <c r="A53" s="19" t="n">
        <v>50</v>
      </c>
      <c r="B53" s="20"/>
      <c r="C53" s="20"/>
      <c r="D53" s="21" t="str">
        <f aca="false">IF($C53="","",COUNTIF('Öğrenci Listesi'!$A$4:$A$253,$A53))</f>
        <v/>
      </c>
      <c r="E53" s="20"/>
      <c r="F53" s="20"/>
      <c r="G53" s="22"/>
      <c r="H53" s="22"/>
      <c r="I53" s="22"/>
      <c r="J53" s="23" t="str">
        <f aca="false">IF($C53="","",IF(AND($E53&lt;&gt;"",$E53=$F53),"Aynı üye iki kez yazılmış",IF(OR(AND($E53&lt;&gt;"",$E53=$B53),AND($F53&lt;&gt;"",$F53=$B53)),"Danışman kendi projesinde jüri olamaz",IF(OR($D53&lt;3,$D53&gt;5),"Öğrenci sayısı 3–5 aralığı dışında",IF(OR($E53="",$F53=""),"Jüri üyesi eksik",IF($G53="","Sunum tarihi girilmedi","Tamam"))))))</f>
        <v/>
      </c>
    </row>
  </sheetData>
  <sheetProtection sheet="true" formatCells="false"/>
  <mergeCells count="2">
    <mergeCell ref="A1:L1"/>
    <mergeCell ref="A2:L2"/>
  </mergeCells>
  <dataValidations count="1">
    <dataValidation allowBlank="true" errorStyle="stop" operator="between" showDropDown="false" showErrorMessage="false" showInputMessage="false" sqref="E4:F53" type="list">
      <formula1>$L$4:$L$43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EK-6 · Projeler ve Jüri</oddHeader>
    <oddFooter>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5" min="5" style="0" width="28"/>
    <col collapsed="false" customWidth="true" hidden="false" outlineLevel="0" max="6" min="6" style="0" width="12"/>
  </cols>
  <sheetData>
    <row r="1" customFormat="false" ht="24" hidden="false" customHeight="true" outlineLevel="0" collapsed="false">
      <c r="A1" s="2" t="s">
        <v>172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18" t="s">
        <v>173</v>
      </c>
      <c r="B2" s="18"/>
      <c r="C2" s="18"/>
      <c r="D2" s="18"/>
      <c r="E2" s="18"/>
      <c r="F2" s="18"/>
    </row>
    <row r="3" customFormat="false" ht="27.75" hidden="false" customHeight="true" outlineLevel="0" collapsed="false">
      <c r="A3" s="5" t="s">
        <v>174</v>
      </c>
      <c r="B3" s="5" t="s">
        <v>175</v>
      </c>
      <c r="C3" s="5" t="s">
        <v>176</v>
      </c>
      <c r="D3" s="5" t="s">
        <v>177</v>
      </c>
      <c r="E3" s="5" t="s">
        <v>178</v>
      </c>
      <c r="F3" s="5" t="s">
        <v>179</v>
      </c>
    </row>
    <row r="4" customFormat="false" ht="19.5" hidden="false" customHeight="true" outlineLevel="0" collapsed="false">
      <c r="A4" s="22" t="n">
        <v>1</v>
      </c>
      <c r="B4" s="23" t="str">
        <f aca="false">IF($A4="","",IFERROR(INDEX('Projeler ve Jüri'!$C$4:$C$53,MATCH($A4,'Projeler ve Jüri'!$A$4:$A$53,0))&amp;"",""))</f>
        <v>(ÖRNEK) Akıllı Kampüs İçin Doluluk Tahmin Sistemi</v>
      </c>
      <c r="C4" s="23" t="str">
        <f aca="false">IF($A4="","",IFERROR(INDEX('Projeler ve Jüri'!$B$4:$B$53,MATCH($A4,'Projeler ve Jüri'!$A$4:$A$53,0))&amp;"",""))</f>
        <v>(ÖRNEK) Dr. Öğr. Üyesi Ahmet YILMAZ</v>
      </c>
      <c r="D4" s="20" t="s">
        <v>180</v>
      </c>
      <c r="E4" s="20" t="s">
        <v>181</v>
      </c>
      <c r="F4" s="21" t="str">
        <f aca="false">IF($A4="","",$A4&amp;"#"&amp;COUNTIF($A$4:$A4,$A4))</f>
        <v>1#1</v>
      </c>
    </row>
    <row r="5" customFormat="false" ht="19.5" hidden="false" customHeight="true" outlineLevel="0" collapsed="false">
      <c r="A5" s="22" t="n">
        <v>1</v>
      </c>
      <c r="B5" s="23" t="str">
        <f aca="false">IF($A5="","",IFERROR(INDEX('Projeler ve Jüri'!$C$4:$C$53,MATCH($A5,'Projeler ve Jüri'!$A$4:$A$53,0))&amp;"",""))</f>
        <v>(ÖRNEK) Akıllı Kampüs İçin Doluluk Tahmin Sistemi</v>
      </c>
      <c r="C5" s="23" t="str">
        <f aca="false">IF($A5="","",IFERROR(INDEX('Projeler ve Jüri'!$B$4:$B$53,MATCH($A5,'Projeler ve Jüri'!$A$4:$A$53,0))&amp;"",""))</f>
        <v>(ÖRNEK) Dr. Öğr. Üyesi Ahmet YILMAZ</v>
      </c>
      <c r="D5" s="20" t="s">
        <v>182</v>
      </c>
      <c r="E5" s="20" t="s">
        <v>183</v>
      </c>
      <c r="F5" s="21" t="str">
        <f aca="false">IF($A5="","",$A5&amp;"#"&amp;COUNTIF($A$4:$A5,$A5))</f>
        <v>1#2</v>
      </c>
    </row>
    <row r="6" customFormat="false" ht="19.5" hidden="false" customHeight="true" outlineLevel="0" collapsed="false">
      <c r="A6" s="22"/>
      <c r="B6" s="23" t="str">
        <f aca="false">IF($A6="","",IFERROR(INDEX('Projeler ve Jüri'!$C$4:$C$53,MATCH($A6,'Projeler ve Jüri'!$A$4:$A$53,0))&amp;"",""))</f>
        <v/>
      </c>
      <c r="C6" s="23" t="str">
        <f aca="false">IF($A6="","",IFERROR(INDEX('Projeler ve Jüri'!$B$4:$B$53,MATCH($A6,'Projeler ve Jüri'!$A$4:$A$53,0))&amp;"",""))</f>
        <v/>
      </c>
      <c r="D6" s="20"/>
      <c r="E6" s="20"/>
      <c r="F6" s="21" t="str">
        <f aca="false">IF($A6="","",$A6&amp;"#"&amp;COUNTIF($A$4:$A6,$A6))</f>
        <v/>
      </c>
    </row>
    <row r="7" customFormat="false" ht="19.5" hidden="false" customHeight="true" outlineLevel="0" collapsed="false">
      <c r="A7" s="22"/>
      <c r="B7" s="23" t="str">
        <f aca="false">IF($A7="","",IFERROR(INDEX('Projeler ve Jüri'!$C$4:$C$53,MATCH($A7,'Projeler ve Jüri'!$A$4:$A$53,0))&amp;"",""))</f>
        <v/>
      </c>
      <c r="C7" s="23" t="str">
        <f aca="false">IF($A7="","",IFERROR(INDEX('Projeler ve Jüri'!$B$4:$B$53,MATCH($A7,'Projeler ve Jüri'!$A$4:$A$53,0))&amp;"",""))</f>
        <v/>
      </c>
      <c r="D7" s="20"/>
      <c r="E7" s="20"/>
      <c r="F7" s="21" t="str">
        <f aca="false">IF($A7="","",$A7&amp;"#"&amp;COUNTIF($A$4:$A7,$A7))</f>
        <v/>
      </c>
    </row>
    <row r="8" customFormat="false" ht="19.5" hidden="false" customHeight="true" outlineLevel="0" collapsed="false">
      <c r="A8" s="22"/>
      <c r="B8" s="23" t="str">
        <f aca="false">IF($A8="","",IFERROR(INDEX('Projeler ve Jüri'!$C$4:$C$53,MATCH($A8,'Projeler ve Jüri'!$A$4:$A$53,0))&amp;"",""))</f>
        <v/>
      </c>
      <c r="C8" s="23" t="str">
        <f aca="false">IF($A8="","",IFERROR(INDEX('Projeler ve Jüri'!$B$4:$B$53,MATCH($A8,'Projeler ve Jüri'!$A$4:$A$53,0))&amp;"",""))</f>
        <v/>
      </c>
      <c r="D8" s="20"/>
      <c r="E8" s="20"/>
      <c r="F8" s="21" t="str">
        <f aca="false">IF($A8="","",$A8&amp;"#"&amp;COUNTIF($A$4:$A8,$A8))</f>
        <v/>
      </c>
    </row>
    <row r="9" customFormat="false" ht="19.5" hidden="false" customHeight="true" outlineLevel="0" collapsed="false">
      <c r="A9" s="22"/>
      <c r="B9" s="23" t="str">
        <f aca="false">IF($A9="","",IFERROR(INDEX('Projeler ve Jüri'!$C$4:$C$53,MATCH($A9,'Projeler ve Jüri'!$A$4:$A$53,0))&amp;"",""))</f>
        <v/>
      </c>
      <c r="C9" s="23" t="str">
        <f aca="false">IF($A9="","",IFERROR(INDEX('Projeler ve Jüri'!$B$4:$B$53,MATCH($A9,'Projeler ve Jüri'!$A$4:$A$53,0))&amp;"",""))</f>
        <v/>
      </c>
      <c r="D9" s="20"/>
      <c r="E9" s="20"/>
      <c r="F9" s="21" t="str">
        <f aca="false">IF($A9="","",$A9&amp;"#"&amp;COUNTIF($A$4:$A9,$A9))</f>
        <v/>
      </c>
    </row>
    <row r="10" customFormat="false" ht="19.5" hidden="false" customHeight="true" outlineLevel="0" collapsed="false">
      <c r="A10" s="22"/>
      <c r="B10" s="23" t="str">
        <f aca="false">IF($A10="","",IFERROR(INDEX('Projeler ve Jüri'!$C$4:$C$53,MATCH($A10,'Projeler ve Jüri'!$A$4:$A$53,0))&amp;"",""))</f>
        <v/>
      </c>
      <c r="C10" s="23" t="str">
        <f aca="false">IF($A10="","",IFERROR(INDEX('Projeler ve Jüri'!$B$4:$B$53,MATCH($A10,'Projeler ve Jüri'!$A$4:$A$53,0))&amp;"",""))</f>
        <v/>
      </c>
      <c r="D10" s="20"/>
      <c r="E10" s="20"/>
      <c r="F10" s="21" t="str">
        <f aca="false">IF($A10="","",$A10&amp;"#"&amp;COUNTIF($A$4:$A10,$A10))</f>
        <v/>
      </c>
    </row>
    <row r="11" customFormat="false" ht="19.5" hidden="false" customHeight="true" outlineLevel="0" collapsed="false">
      <c r="A11" s="22"/>
      <c r="B11" s="23" t="str">
        <f aca="false">IF($A11="","",IFERROR(INDEX('Projeler ve Jüri'!$C$4:$C$53,MATCH($A11,'Projeler ve Jüri'!$A$4:$A$53,0))&amp;"",""))</f>
        <v/>
      </c>
      <c r="C11" s="23" t="str">
        <f aca="false">IF($A11="","",IFERROR(INDEX('Projeler ve Jüri'!$B$4:$B$53,MATCH($A11,'Projeler ve Jüri'!$A$4:$A$53,0))&amp;"",""))</f>
        <v/>
      </c>
      <c r="D11" s="20"/>
      <c r="E11" s="20"/>
      <c r="F11" s="21" t="str">
        <f aca="false">IF($A11="","",$A11&amp;"#"&amp;COUNTIF($A$4:$A11,$A11))</f>
        <v/>
      </c>
    </row>
    <row r="12" customFormat="false" ht="19.5" hidden="false" customHeight="true" outlineLevel="0" collapsed="false">
      <c r="A12" s="22"/>
      <c r="B12" s="23" t="str">
        <f aca="false">IF($A12="","",IFERROR(INDEX('Projeler ve Jüri'!$C$4:$C$53,MATCH($A12,'Projeler ve Jüri'!$A$4:$A$53,0))&amp;"",""))</f>
        <v/>
      </c>
      <c r="C12" s="23" t="str">
        <f aca="false">IF($A12="","",IFERROR(INDEX('Projeler ve Jüri'!$B$4:$B$53,MATCH($A12,'Projeler ve Jüri'!$A$4:$A$53,0))&amp;"",""))</f>
        <v/>
      </c>
      <c r="D12" s="20"/>
      <c r="E12" s="20"/>
      <c r="F12" s="21" t="str">
        <f aca="false">IF($A12="","",$A12&amp;"#"&amp;COUNTIF($A$4:$A12,$A12))</f>
        <v/>
      </c>
    </row>
    <row r="13" customFormat="false" ht="19.5" hidden="false" customHeight="true" outlineLevel="0" collapsed="false">
      <c r="A13" s="22"/>
      <c r="B13" s="23" t="str">
        <f aca="false">IF($A13="","",IFERROR(INDEX('Projeler ve Jüri'!$C$4:$C$53,MATCH($A13,'Projeler ve Jüri'!$A$4:$A$53,0))&amp;"",""))</f>
        <v/>
      </c>
      <c r="C13" s="23" t="str">
        <f aca="false">IF($A13="","",IFERROR(INDEX('Projeler ve Jüri'!$B$4:$B$53,MATCH($A13,'Projeler ve Jüri'!$A$4:$A$53,0))&amp;"",""))</f>
        <v/>
      </c>
      <c r="D13" s="20"/>
      <c r="E13" s="20"/>
      <c r="F13" s="21" t="str">
        <f aca="false">IF($A13="","",$A13&amp;"#"&amp;COUNTIF($A$4:$A13,$A13))</f>
        <v/>
      </c>
    </row>
    <row r="14" customFormat="false" ht="19.5" hidden="false" customHeight="true" outlineLevel="0" collapsed="false">
      <c r="A14" s="22"/>
      <c r="B14" s="23" t="str">
        <f aca="false">IF($A14="","",IFERROR(INDEX('Projeler ve Jüri'!$C$4:$C$53,MATCH($A14,'Projeler ve Jüri'!$A$4:$A$53,0))&amp;"",""))</f>
        <v/>
      </c>
      <c r="C14" s="23" t="str">
        <f aca="false">IF($A14="","",IFERROR(INDEX('Projeler ve Jüri'!$B$4:$B$53,MATCH($A14,'Projeler ve Jüri'!$A$4:$A$53,0))&amp;"",""))</f>
        <v/>
      </c>
      <c r="D14" s="20"/>
      <c r="E14" s="20"/>
      <c r="F14" s="21" t="str">
        <f aca="false">IF($A14="","",$A14&amp;"#"&amp;COUNTIF($A$4:$A14,$A14))</f>
        <v/>
      </c>
    </row>
    <row r="15" customFormat="false" ht="19.5" hidden="false" customHeight="true" outlineLevel="0" collapsed="false">
      <c r="A15" s="22"/>
      <c r="B15" s="23" t="str">
        <f aca="false">IF($A15="","",IFERROR(INDEX('Projeler ve Jüri'!$C$4:$C$53,MATCH($A15,'Projeler ve Jüri'!$A$4:$A$53,0))&amp;"",""))</f>
        <v/>
      </c>
      <c r="C15" s="23" t="str">
        <f aca="false">IF($A15="","",IFERROR(INDEX('Projeler ve Jüri'!$B$4:$B$53,MATCH($A15,'Projeler ve Jüri'!$A$4:$A$53,0))&amp;"",""))</f>
        <v/>
      </c>
      <c r="D15" s="20"/>
      <c r="E15" s="20"/>
      <c r="F15" s="21" t="str">
        <f aca="false">IF($A15="","",$A15&amp;"#"&amp;COUNTIF($A$4:$A15,$A15))</f>
        <v/>
      </c>
    </row>
    <row r="16" customFormat="false" ht="19.5" hidden="false" customHeight="true" outlineLevel="0" collapsed="false">
      <c r="A16" s="22"/>
      <c r="B16" s="23" t="str">
        <f aca="false">IF($A16="","",IFERROR(INDEX('Projeler ve Jüri'!$C$4:$C$53,MATCH($A16,'Projeler ve Jüri'!$A$4:$A$53,0))&amp;"",""))</f>
        <v/>
      </c>
      <c r="C16" s="23" t="str">
        <f aca="false">IF($A16="","",IFERROR(INDEX('Projeler ve Jüri'!$B$4:$B$53,MATCH($A16,'Projeler ve Jüri'!$A$4:$A$53,0))&amp;"",""))</f>
        <v/>
      </c>
      <c r="D16" s="20"/>
      <c r="E16" s="20"/>
      <c r="F16" s="21" t="str">
        <f aca="false">IF($A16="","",$A16&amp;"#"&amp;COUNTIF($A$4:$A16,$A16))</f>
        <v/>
      </c>
    </row>
    <row r="17" customFormat="false" ht="19.5" hidden="false" customHeight="true" outlineLevel="0" collapsed="false">
      <c r="A17" s="22"/>
      <c r="B17" s="23" t="str">
        <f aca="false">IF($A17="","",IFERROR(INDEX('Projeler ve Jüri'!$C$4:$C$53,MATCH($A17,'Projeler ve Jüri'!$A$4:$A$53,0))&amp;"",""))</f>
        <v/>
      </c>
      <c r="C17" s="23" t="str">
        <f aca="false">IF($A17="","",IFERROR(INDEX('Projeler ve Jüri'!$B$4:$B$53,MATCH($A17,'Projeler ve Jüri'!$A$4:$A$53,0))&amp;"",""))</f>
        <v/>
      </c>
      <c r="D17" s="20"/>
      <c r="E17" s="20"/>
      <c r="F17" s="21" t="str">
        <f aca="false">IF($A17="","",$A17&amp;"#"&amp;COUNTIF($A$4:$A17,$A17))</f>
        <v/>
      </c>
    </row>
    <row r="18" customFormat="false" ht="19.5" hidden="false" customHeight="true" outlineLevel="0" collapsed="false">
      <c r="A18" s="22"/>
      <c r="B18" s="23" t="str">
        <f aca="false">IF($A18="","",IFERROR(INDEX('Projeler ve Jüri'!$C$4:$C$53,MATCH($A18,'Projeler ve Jüri'!$A$4:$A$53,0))&amp;"",""))</f>
        <v/>
      </c>
      <c r="C18" s="23" t="str">
        <f aca="false">IF($A18="","",IFERROR(INDEX('Projeler ve Jüri'!$B$4:$B$53,MATCH($A18,'Projeler ve Jüri'!$A$4:$A$53,0))&amp;"",""))</f>
        <v/>
      </c>
      <c r="D18" s="20"/>
      <c r="E18" s="20"/>
      <c r="F18" s="21" t="str">
        <f aca="false">IF($A18="","",$A18&amp;"#"&amp;COUNTIF($A$4:$A18,$A18))</f>
        <v/>
      </c>
    </row>
    <row r="19" customFormat="false" ht="19.5" hidden="false" customHeight="true" outlineLevel="0" collapsed="false">
      <c r="A19" s="22"/>
      <c r="B19" s="23" t="str">
        <f aca="false">IF($A19="","",IFERROR(INDEX('Projeler ve Jüri'!$C$4:$C$53,MATCH($A19,'Projeler ve Jüri'!$A$4:$A$53,0))&amp;"",""))</f>
        <v/>
      </c>
      <c r="C19" s="23" t="str">
        <f aca="false">IF($A19="","",IFERROR(INDEX('Projeler ve Jüri'!$B$4:$B$53,MATCH($A19,'Projeler ve Jüri'!$A$4:$A$53,0))&amp;"",""))</f>
        <v/>
      </c>
      <c r="D19" s="20"/>
      <c r="E19" s="20"/>
      <c r="F19" s="21" t="str">
        <f aca="false">IF($A19="","",$A19&amp;"#"&amp;COUNTIF($A$4:$A19,$A19))</f>
        <v/>
      </c>
    </row>
    <row r="20" customFormat="false" ht="19.5" hidden="false" customHeight="true" outlineLevel="0" collapsed="false">
      <c r="A20" s="22"/>
      <c r="B20" s="23" t="str">
        <f aca="false">IF($A20="","",IFERROR(INDEX('Projeler ve Jüri'!$C$4:$C$53,MATCH($A20,'Projeler ve Jüri'!$A$4:$A$53,0))&amp;"",""))</f>
        <v/>
      </c>
      <c r="C20" s="23" t="str">
        <f aca="false">IF($A20="","",IFERROR(INDEX('Projeler ve Jüri'!$B$4:$B$53,MATCH($A20,'Projeler ve Jüri'!$A$4:$A$53,0))&amp;"",""))</f>
        <v/>
      </c>
      <c r="D20" s="20"/>
      <c r="E20" s="20"/>
      <c r="F20" s="21" t="str">
        <f aca="false">IF($A20="","",$A20&amp;"#"&amp;COUNTIF($A$4:$A20,$A20))</f>
        <v/>
      </c>
    </row>
    <row r="21" customFormat="false" ht="19.5" hidden="false" customHeight="true" outlineLevel="0" collapsed="false">
      <c r="A21" s="22"/>
      <c r="B21" s="23" t="str">
        <f aca="false">IF($A21="","",IFERROR(INDEX('Projeler ve Jüri'!$C$4:$C$53,MATCH($A21,'Projeler ve Jüri'!$A$4:$A$53,0))&amp;"",""))</f>
        <v/>
      </c>
      <c r="C21" s="23" t="str">
        <f aca="false">IF($A21="","",IFERROR(INDEX('Projeler ve Jüri'!$B$4:$B$53,MATCH($A21,'Projeler ve Jüri'!$A$4:$A$53,0))&amp;"",""))</f>
        <v/>
      </c>
      <c r="D21" s="20"/>
      <c r="E21" s="20"/>
      <c r="F21" s="21" t="str">
        <f aca="false">IF($A21="","",$A21&amp;"#"&amp;COUNTIF($A$4:$A21,$A21))</f>
        <v/>
      </c>
    </row>
    <row r="22" customFormat="false" ht="19.5" hidden="false" customHeight="true" outlineLevel="0" collapsed="false">
      <c r="A22" s="22"/>
      <c r="B22" s="23" t="str">
        <f aca="false">IF($A22="","",IFERROR(INDEX('Projeler ve Jüri'!$C$4:$C$53,MATCH($A22,'Projeler ve Jüri'!$A$4:$A$53,0))&amp;"",""))</f>
        <v/>
      </c>
      <c r="C22" s="23" t="str">
        <f aca="false">IF($A22="","",IFERROR(INDEX('Projeler ve Jüri'!$B$4:$B$53,MATCH($A22,'Projeler ve Jüri'!$A$4:$A$53,0))&amp;"",""))</f>
        <v/>
      </c>
      <c r="D22" s="20"/>
      <c r="E22" s="20"/>
      <c r="F22" s="21" t="str">
        <f aca="false">IF($A22="","",$A22&amp;"#"&amp;COUNTIF($A$4:$A22,$A22))</f>
        <v/>
      </c>
    </row>
    <row r="23" customFormat="false" ht="19.5" hidden="false" customHeight="true" outlineLevel="0" collapsed="false">
      <c r="A23" s="22"/>
      <c r="B23" s="23" t="str">
        <f aca="false">IF($A23="","",IFERROR(INDEX('Projeler ve Jüri'!$C$4:$C$53,MATCH($A23,'Projeler ve Jüri'!$A$4:$A$53,0))&amp;"",""))</f>
        <v/>
      </c>
      <c r="C23" s="23" t="str">
        <f aca="false">IF($A23="","",IFERROR(INDEX('Projeler ve Jüri'!$B$4:$B$53,MATCH($A23,'Projeler ve Jüri'!$A$4:$A$53,0))&amp;"",""))</f>
        <v/>
      </c>
      <c r="D23" s="20"/>
      <c r="E23" s="20"/>
      <c r="F23" s="21" t="str">
        <f aca="false">IF($A23="","",$A23&amp;"#"&amp;COUNTIF($A$4:$A23,$A23))</f>
        <v/>
      </c>
    </row>
    <row r="24" customFormat="false" ht="19.5" hidden="false" customHeight="true" outlineLevel="0" collapsed="false">
      <c r="A24" s="22"/>
      <c r="B24" s="23" t="str">
        <f aca="false">IF($A24="","",IFERROR(INDEX('Projeler ve Jüri'!$C$4:$C$53,MATCH($A24,'Projeler ve Jüri'!$A$4:$A$53,0))&amp;"",""))</f>
        <v/>
      </c>
      <c r="C24" s="23" t="str">
        <f aca="false">IF($A24="","",IFERROR(INDEX('Projeler ve Jüri'!$B$4:$B$53,MATCH($A24,'Projeler ve Jüri'!$A$4:$A$53,0))&amp;"",""))</f>
        <v/>
      </c>
      <c r="D24" s="20"/>
      <c r="E24" s="20"/>
      <c r="F24" s="21" t="str">
        <f aca="false">IF($A24="","",$A24&amp;"#"&amp;COUNTIF($A$4:$A24,$A24))</f>
        <v/>
      </c>
    </row>
    <row r="25" customFormat="false" ht="19.5" hidden="false" customHeight="true" outlineLevel="0" collapsed="false">
      <c r="A25" s="22"/>
      <c r="B25" s="23" t="str">
        <f aca="false">IF($A25="","",IFERROR(INDEX('Projeler ve Jüri'!$C$4:$C$53,MATCH($A25,'Projeler ve Jüri'!$A$4:$A$53,0))&amp;"",""))</f>
        <v/>
      </c>
      <c r="C25" s="23" t="str">
        <f aca="false">IF($A25="","",IFERROR(INDEX('Projeler ve Jüri'!$B$4:$B$53,MATCH($A25,'Projeler ve Jüri'!$A$4:$A$53,0))&amp;"",""))</f>
        <v/>
      </c>
      <c r="D25" s="20"/>
      <c r="E25" s="20"/>
      <c r="F25" s="21" t="str">
        <f aca="false">IF($A25="","",$A25&amp;"#"&amp;COUNTIF($A$4:$A25,$A25))</f>
        <v/>
      </c>
    </row>
    <row r="26" customFormat="false" ht="19.5" hidden="false" customHeight="true" outlineLevel="0" collapsed="false">
      <c r="A26" s="22"/>
      <c r="B26" s="23" t="str">
        <f aca="false">IF($A26="","",IFERROR(INDEX('Projeler ve Jüri'!$C$4:$C$53,MATCH($A26,'Projeler ve Jüri'!$A$4:$A$53,0))&amp;"",""))</f>
        <v/>
      </c>
      <c r="C26" s="23" t="str">
        <f aca="false">IF($A26="","",IFERROR(INDEX('Projeler ve Jüri'!$B$4:$B$53,MATCH($A26,'Projeler ve Jüri'!$A$4:$A$53,0))&amp;"",""))</f>
        <v/>
      </c>
      <c r="D26" s="20"/>
      <c r="E26" s="20"/>
      <c r="F26" s="21" t="str">
        <f aca="false">IF($A26="","",$A26&amp;"#"&amp;COUNTIF($A$4:$A26,$A26))</f>
        <v/>
      </c>
    </row>
    <row r="27" customFormat="false" ht="19.5" hidden="false" customHeight="true" outlineLevel="0" collapsed="false">
      <c r="A27" s="22"/>
      <c r="B27" s="23" t="str">
        <f aca="false">IF($A27="","",IFERROR(INDEX('Projeler ve Jüri'!$C$4:$C$53,MATCH($A27,'Projeler ve Jüri'!$A$4:$A$53,0))&amp;"",""))</f>
        <v/>
      </c>
      <c r="C27" s="23" t="str">
        <f aca="false">IF($A27="","",IFERROR(INDEX('Projeler ve Jüri'!$B$4:$B$53,MATCH($A27,'Projeler ve Jüri'!$A$4:$A$53,0))&amp;"",""))</f>
        <v/>
      </c>
      <c r="D27" s="20"/>
      <c r="E27" s="20"/>
      <c r="F27" s="21" t="str">
        <f aca="false">IF($A27="","",$A27&amp;"#"&amp;COUNTIF($A$4:$A27,$A27))</f>
        <v/>
      </c>
    </row>
    <row r="28" customFormat="false" ht="19.5" hidden="false" customHeight="true" outlineLevel="0" collapsed="false">
      <c r="A28" s="22"/>
      <c r="B28" s="23" t="str">
        <f aca="false">IF($A28="","",IFERROR(INDEX('Projeler ve Jüri'!$C$4:$C$53,MATCH($A28,'Projeler ve Jüri'!$A$4:$A$53,0))&amp;"",""))</f>
        <v/>
      </c>
      <c r="C28" s="23" t="str">
        <f aca="false">IF($A28="","",IFERROR(INDEX('Projeler ve Jüri'!$B$4:$B$53,MATCH($A28,'Projeler ve Jüri'!$A$4:$A$53,0))&amp;"",""))</f>
        <v/>
      </c>
      <c r="D28" s="20"/>
      <c r="E28" s="20"/>
      <c r="F28" s="21" t="str">
        <f aca="false">IF($A28="","",$A28&amp;"#"&amp;COUNTIF($A$4:$A28,$A28))</f>
        <v/>
      </c>
    </row>
    <row r="29" customFormat="false" ht="19.5" hidden="false" customHeight="true" outlineLevel="0" collapsed="false">
      <c r="A29" s="22"/>
      <c r="B29" s="23" t="str">
        <f aca="false">IF($A29="","",IFERROR(INDEX('Projeler ve Jüri'!$C$4:$C$53,MATCH($A29,'Projeler ve Jüri'!$A$4:$A$53,0))&amp;"",""))</f>
        <v/>
      </c>
      <c r="C29" s="23" t="str">
        <f aca="false">IF($A29="","",IFERROR(INDEX('Projeler ve Jüri'!$B$4:$B$53,MATCH($A29,'Projeler ve Jüri'!$A$4:$A$53,0))&amp;"",""))</f>
        <v/>
      </c>
      <c r="D29" s="20"/>
      <c r="E29" s="20"/>
      <c r="F29" s="21" t="str">
        <f aca="false">IF($A29="","",$A29&amp;"#"&amp;COUNTIF($A$4:$A29,$A29))</f>
        <v/>
      </c>
    </row>
    <row r="30" customFormat="false" ht="19.5" hidden="false" customHeight="true" outlineLevel="0" collapsed="false">
      <c r="A30" s="22"/>
      <c r="B30" s="23" t="str">
        <f aca="false">IF($A30="","",IFERROR(INDEX('Projeler ve Jüri'!$C$4:$C$53,MATCH($A30,'Projeler ve Jüri'!$A$4:$A$53,0))&amp;"",""))</f>
        <v/>
      </c>
      <c r="C30" s="23" t="str">
        <f aca="false">IF($A30="","",IFERROR(INDEX('Projeler ve Jüri'!$B$4:$B$53,MATCH($A30,'Projeler ve Jüri'!$A$4:$A$53,0))&amp;"",""))</f>
        <v/>
      </c>
      <c r="D30" s="20"/>
      <c r="E30" s="20"/>
      <c r="F30" s="21" t="str">
        <f aca="false">IF($A30="","",$A30&amp;"#"&amp;COUNTIF($A$4:$A30,$A30))</f>
        <v/>
      </c>
    </row>
    <row r="31" customFormat="false" ht="19.5" hidden="false" customHeight="true" outlineLevel="0" collapsed="false">
      <c r="A31" s="22"/>
      <c r="B31" s="23" t="str">
        <f aca="false">IF($A31="","",IFERROR(INDEX('Projeler ve Jüri'!$C$4:$C$53,MATCH($A31,'Projeler ve Jüri'!$A$4:$A$53,0))&amp;"",""))</f>
        <v/>
      </c>
      <c r="C31" s="23" t="str">
        <f aca="false">IF($A31="","",IFERROR(INDEX('Projeler ve Jüri'!$B$4:$B$53,MATCH($A31,'Projeler ve Jüri'!$A$4:$A$53,0))&amp;"",""))</f>
        <v/>
      </c>
      <c r="D31" s="20"/>
      <c r="E31" s="20"/>
      <c r="F31" s="21" t="str">
        <f aca="false">IF($A31="","",$A31&amp;"#"&amp;COUNTIF($A$4:$A31,$A31))</f>
        <v/>
      </c>
    </row>
    <row r="32" customFormat="false" ht="19.5" hidden="false" customHeight="true" outlineLevel="0" collapsed="false">
      <c r="A32" s="22"/>
      <c r="B32" s="23" t="str">
        <f aca="false">IF($A32="","",IFERROR(INDEX('Projeler ve Jüri'!$C$4:$C$53,MATCH($A32,'Projeler ve Jüri'!$A$4:$A$53,0))&amp;"",""))</f>
        <v/>
      </c>
      <c r="C32" s="23" t="str">
        <f aca="false">IF($A32="","",IFERROR(INDEX('Projeler ve Jüri'!$B$4:$B$53,MATCH($A32,'Projeler ve Jüri'!$A$4:$A$53,0))&amp;"",""))</f>
        <v/>
      </c>
      <c r="D32" s="20"/>
      <c r="E32" s="20"/>
      <c r="F32" s="21" t="str">
        <f aca="false">IF($A32="","",$A32&amp;"#"&amp;COUNTIF($A$4:$A32,$A32))</f>
        <v/>
      </c>
    </row>
    <row r="33" customFormat="false" ht="19.5" hidden="false" customHeight="true" outlineLevel="0" collapsed="false">
      <c r="A33" s="22"/>
      <c r="B33" s="23" t="str">
        <f aca="false">IF($A33="","",IFERROR(INDEX('Projeler ve Jüri'!$C$4:$C$53,MATCH($A33,'Projeler ve Jüri'!$A$4:$A$53,0))&amp;"",""))</f>
        <v/>
      </c>
      <c r="C33" s="23" t="str">
        <f aca="false">IF($A33="","",IFERROR(INDEX('Projeler ve Jüri'!$B$4:$B$53,MATCH($A33,'Projeler ve Jüri'!$A$4:$A$53,0))&amp;"",""))</f>
        <v/>
      </c>
      <c r="D33" s="20"/>
      <c r="E33" s="20"/>
      <c r="F33" s="21" t="str">
        <f aca="false">IF($A33="","",$A33&amp;"#"&amp;COUNTIF($A$4:$A33,$A33))</f>
        <v/>
      </c>
    </row>
    <row r="34" customFormat="false" ht="19.5" hidden="false" customHeight="true" outlineLevel="0" collapsed="false">
      <c r="A34" s="22"/>
      <c r="B34" s="23" t="str">
        <f aca="false">IF($A34="","",IFERROR(INDEX('Projeler ve Jüri'!$C$4:$C$53,MATCH($A34,'Projeler ve Jüri'!$A$4:$A$53,0))&amp;"",""))</f>
        <v/>
      </c>
      <c r="C34" s="23" t="str">
        <f aca="false">IF($A34="","",IFERROR(INDEX('Projeler ve Jüri'!$B$4:$B$53,MATCH($A34,'Projeler ve Jüri'!$A$4:$A$53,0))&amp;"",""))</f>
        <v/>
      </c>
      <c r="D34" s="20"/>
      <c r="E34" s="20"/>
      <c r="F34" s="21" t="str">
        <f aca="false">IF($A34="","",$A34&amp;"#"&amp;COUNTIF($A$4:$A34,$A34))</f>
        <v/>
      </c>
    </row>
    <row r="35" customFormat="false" ht="19.5" hidden="false" customHeight="true" outlineLevel="0" collapsed="false">
      <c r="A35" s="22"/>
      <c r="B35" s="23" t="str">
        <f aca="false">IF($A35="","",IFERROR(INDEX('Projeler ve Jüri'!$C$4:$C$53,MATCH($A35,'Projeler ve Jüri'!$A$4:$A$53,0))&amp;"",""))</f>
        <v/>
      </c>
      <c r="C35" s="23" t="str">
        <f aca="false">IF($A35="","",IFERROR(INDEX('Projeler ve Jüri'!$B$4:$B$53,MATCH($A35,'Projeler ve Jüri'!$A$4:$A$53,0))&amp;"",""))</f>
        <v/>
      </c>
      <c r="D35" s="20"/>
      <c r="E35" s="20"/>
      <c r="F35" s="21" t="str">
        <f aca="false">IF($A35="","",$A35&amp;"#"&amp;COUNTIF($A$4:$A35,$A35))</f>
        <v/>
      </c>
    </row>
    <row r="36" customFormat="false" ht="19.5" hidden="false" customHeight="true" outlineLevel="0" collapsed="false">
      <c r="A36" s="22"/>
      <c r="B36" s="23" t="str">
        <f aca="false">IF($A36="","",IFERROR(INDEX('Projeler ve Jüri'!$C$4:$C$53,MATCH($A36,'Projeler ve Jüri'!$A$4:$A$53,0))&amp;"",""))</f>
        <v/>
      </c>
      <c r="C36" s="23" t="str">
        <f aca="false">IF($A36="","",IFERROR(INDEX('Projeler ve Jüri'!$B$4:$B$53,MATCH($A36,'Projeler ve Jüri'!$A$4:$A$53,0))&amp;"",""))</f>
        <v/>
      </c>
      <c r="D36" s="20"/>
      <c r="E36" s="20"/>
      <c r="F36" s="21" t="str">
        <f aca="false">IF($A36="","",$A36&amp;"#"&amp;COUNTIF($A$4:$A36,$A36))</f>
        <v/>
      </c>
    </row>
    <row r="37" customFormat="false" ht="19.5" hidden="false" customHeight="true" outlineLevel="0" collapsed="false">
      <c r="A37" s="22"/>
      <c r="B37" s="23" t="str">
        <f aca="false">IF($A37="","",IFERROR(INDEX('Projeler ve Jüri'!$C$4:$C$53,MATCH($A37,'Projeler ve Jüri'!$A$4:$A$53,0))&amp;"",""))</f>
        <v/>
      </c>
      <c r="C37" s="23" t="str">
        <f aca="false">IF($A37="","",IFERROR(INDEX('Projeler ve Jüri'!$B$4:$B$53,MATCH($A37,'Projeler ve Jüri'!$A$4:$A$53,0))&amp;"",""))</f>
        <v/>
      </c>
      <c r="D37" s="20"/>
      <c r="E37" s="20"/>
      <c r="F37" s="21" t="str">
        <f aca="false">IF($A37="","",$A37&amp;"#"&amp;COUNTIF($A$4:$A37,$A37))</f>
        <v/>
      </c>
    </row>
    <row r="38" customFormat="false" ht="19.5" hidden="false" customHeight="true" outlineLevel="0" collapsed="false">
      <c r="A38" s="22"/>
      <c r="B38" s="23" t="str">
        <f aca="false">IF($A38="","",IFERROR(INDEX('Projeler ve Jüri'!$C$4:$C$53,MATCH($A38,'Projeler ve Jüri'!$A$4:$A$53,0))&amp;"",""))</f>
        <v/>
      </c>
      <c r="C38" s="23" t="str">
        <f aca="false">IF($A38="","",IFERROR(INDEX('Projeler ve Jüri'!$B$4:$B$53,MATCH($A38,'Projeler ve Jüri'!$A$4:$A$53,0))&amp;"",""))</f>
        <v/>
      </c>
      <c r="D38" s="20"/>
      <c r="E38" s="20"/>
      <c r="F38" s="21" t="str">
        <f aca="false">IF($A38="","",$A38&amp;"#"&amp;COUNTIF($A$4:$A38,$A38))</f>
        <v/>
      </c>
    </row>
    <row r="39" customFormat="false" ht="19.5" hidden="false" customHeight="true" outlineLevel="0" collapsed="false">
      <c r="A39" s="22"/>
      <c r="B39" s="23" t="str">
        <f aca="false">IF($A39="","",IFERROR(INDEX('Projeler ve Jüri'!$C$4:$C$53,MATCH($A39,'Projeler ve Jüri'!$A$4:$A$53,0))&amp;"",""))</f>
        <v/>
      </c>
      <c r="C39" s="23" t="str">
        <f aca="false">IF($A39="","",IFERROR(INDEX('Projeler ve Jüri'!$B$4:$B$53,MATCH($A39,'Projeler ve Jüri'!$A$4:$A$53,0))&amp;"",""))</f>
        <v/>
      </c>
      <c r="D39" s="20"/>
      <c r="E39" s="20"/>
      <c r="F39" s="21" t="str">
        <f aca="false">IF($A39="","",$A39&amp;"#"&amp;COUNTIF($A$4:$A39,$A39))</f>
        <v/>
      </c>
    </row>
    <row r="40" customFormat="false" ht="19.5" hidden="false" customHeight="true" outlineLevel="0" collapsed="false">
      <c r="A40" s="22"/>
      <c r="B40" s="23" t="str">
        <f aca="false">IF($A40="","",IFERROR(INDEX('Projeler ve Jüri'!$C$4:$C$53,MATCH($A40,'Projeler ve Jüri'!$A$4:$A$53,0))&amp;"",""))</f>
        <v/>
      </c>
      <c r="C40" s="23" t="str">
        <f aca="false">IF($A40="","",IFERROR(INDEX('Projeler ve Jüri'!$B$4:$B$53,MATCH($A40,'Projeler ve Jüri'!$A$4:$A$53,0))&amp;"",""))</f>
        <v/>
      </c>
      <c r="D40" s="20"/>
      <c r="E40" s="20"/>
      <c r="F40" s="21" t="str">
        <f aca="false">IF($A40="","",$A40&amp;"#"&amp;COUNTIF($A$4:$A40,$A40))</f>
        <v/>
      </c>
    </row>
    <row r="41" customFormat="false" ht="19.5" hidden="false" customHeight="true" outlineLevel="0" collapsed="false">
      <c r="A41" s="22"/>
      <c r="B41" s="23" t="str">
        <f aca="false">IF($A41="","",IFERROR(INDEX('Projeler ve Jüri'!$C$4:$C$53,MATCH($A41,'Projeler ve Jüri'!$A$4:$A$53,0))&amp;"",""))</f>
        <v/>
      </c>
      <c r="C41" s="23" t="str">
        <f aca="false">IF($A41="","",IFERROR(INDEX('Projeler ve Jüri'!$B$4:$B$53,MATCH($A41,'Projeler ve Jüri'!$A$4:$A$53,0))&amp;"",""))</f>
        <v/>
      </c>
      <c r="D41" s="20"/>
      <c r="E41" s="20"/>
      <c r="F41" s="21" t="str">
        <f aca="false">IF($A41="","",$A41&amp;"#"&amp;COUNTIF($A$4:$A41,$A41))</f>
        <v/>
      </c>
    </row>
    <row r="42" customFormat="false" ht="19.5" hidden="false" customHeight="true" outlineLevel="0" collapsed="false">
      <c r="A42" s="22"/>
      <c r="B42" s="23" t="str">
        <f aca="false">IF($A42="","",IFERROR(INDEX('Projeler ve Jüri'!$C$4:$C$53,MATCH($A42,'Projeler ve Jüri'!$A$4:$A$53,0))&amp;"",""))</f>
        <v/>
      </c>
      <c r="C42" s="23" t="str">
        <f aca="false">IF($A42="","",IFERROR(INDEX('Projeler ve Jüri'!$B$4:$B$53,MATCH($A42,'Projeler ve Jüri'!$A$4:$A$53,0))&amp;"",""))</f>
        <v/>
      </c>
      <c r="D42" s="20"/>
      <c r="E42" s="20"/>
      <c r="F42" s="21" t="str">
        <f aca="false">IF($A42="","",$A42&amp;"#"&amp;COUNTIF($A$4:$A42,$A42))</f>
        <v/>
      </c>
    </row>
    <row r="43" customFormat="false" ht="19.5" hidden="false" customHeight="true" outlineLevel="0" collapsed="false">
      <c r="A43" s="22"/>
      <c r="B43" s="23" t="str">
        <f aca="false">IF($A43="","",IFERROR(INDEX('Projeler ve Jüri'!$C$4:$C$53,MATCH($A43,'Projeler ve Jüri'!$A$4:$A$53,0))&amp;"",""))</f>
        <v/>
      </c>
      <c r="C43" s="23" t="str">
        <f aca="false">IF($A43="","",IFERROR(INDEX('Projeler ve Jüri'!$B$4:$B$53,MATCH($A43,'Projeler ve Jüri'!$A$4:$A$53,0))&amp;"",""))</f>
        <v/>
      </c>
      <c r="D43" s="20"/>
      <c r="E43" s="20"/>
      <c r="F43" s="21" t="str">
        <f aca="false">IF($A43="","",$A43&amp;"#"&amp;COUNTIF($A$4:$A43,$A43))</f>
        <v/>
      </c>
    </row>
    <row r="44" customFormat="false" ht="19.5" hidden="false" customHeight="true" outlineLevel="0" collapsed="false">
      <c r="A44" s="22"/>
      <c r="B44" s="23" t="str">
        <f aca="false">IF($A44="","",IFERROR(INDEX('Projeler ve Jüri'!$C$4:$C$53,MATCH($A44,'Projeler ve Jüri'!$A$4:$A$53,0))&amp;"",""))</f>
        <v/>
      </c>
      <c r="C44" s="23" t="str">
        <f aca="false">IF($A44="","",IFERROR(INDEX('Projeler ve Jüri'!$B$4:$B$53,MATCH($A44,'Projeler ve Jüri'!$A$4:$A$53,0))&amp;"",""))</f>
        <v/>
      </c>
      <c r="D44" s="20"/>
      <c r="E44" s="20"/>
      <c r="F44" s="21" t="str">
        <f aca="false">IF($A44="","",$A44&amp;"#"&amp;COUNTIF($A$4:$A44,$A44))</f>
        <v/>
      </c>
    </row>
    <row r="45" customFormat="false" ht="19.5" hidden="false" customHeight="true" outlineLevel="0" collapsed="false">
      <c r="A45" s="22"/>
      <c r="B45" s="23" t="str">
        <f aca="false">IF($A45="","",IFERROR(INDEX('Projeler ve Jüri'!$C$4:$C$53,MATCH($A45,'Projeler ve Jüri'!$A$4:$A$53,0))&amp;"",""))</f>
        <v/>
      </c>
      <c r="C45" s="23" t="str">
        <f aca="false">IF($A45="","",IFERROR(INDEX('Projeler ve Jüri'!$B$4:$B$53,MATCH($A45,'Projeler ve Jüri'!$A$4:$A$53,0))&amp;"",""))</f>
        <v/>
      </c>
      <c r="D45" s="20"/>
      <c r="E45" s="20"/>
      <c r="F45" s="21" t="str">
        <f aca="false">IF($A45="","",$A45&amp;"#"&amp;COUNTIF($A$4:$A45,$A45))</f>
        <v/>
      </c>
    </row>
    <row r="46" customFormat="false" ht="19.5" hidden="false" customHeight="true" outlineLevel="0" collapsed="false">
      <c r="A46" s="22"/>
      <c r="B46" s="23" t="str">
        <f aca="false">IF($A46="","",IFERROR(INDEX('Projeler ve Jüri'!$C$4:$C$53,MATCH($A46,'Projeler ve Jüri'!$A$4:$A$53,0))&amp;"",""))</f>
        <v/>
      </c>
      <c r="C46" s="23" t="str">
        <f aca="false">IF($A46="","",IFERROR(INDEX('Projeler ve Jüri'!$B$4:$B$53,MATCH($A46,'Projeler ve Jüri'!$A$4:$A$53,0))&amp;"",""))</f>
        <v/>
      </c>
      <c r="D46" s="20"/>
      <c r="E46" s="20"/>
      <c r="F46" s="21" t="str">
        <f aca="false">IF($A46="","",$A46&amp;"#"&amp;COUNTIF($A$4:$A46,$A46))</f>
        <v/>
      </c>
    </row>
    <row r="47" customFormat="false" ht="19.5" hidden="false" customHeight="true" outlineLevel="0" collapsed="false">
      <c r="A47" s="22"/>
      <c r="B47" s="23" t="str">
        <f aca="false">IF($A47="","",IFERROR(INDEX('Projeler ve Jüri'!$C$4:$C$53,MATCH($A47,'Projeler ve Jüri'!$A$4:$A$53,0))&amp;"",""))</f>
        <v/>
      </c>
      <c r="C47" s="23" t="str">
        <f aca="false">IF($A47="","",IFERROR(INDEX('Projeler ve Jüri'!$B$4:$B$53,MATCH($A47,'Projeler ve Jüri'!$A$4:$A$53,0))&amp;"",""))</f>
        <v/>
      </c>
      <c r="D47" s="20"/>
      <c r="E47" s="20"/>
      <c r="F47" s="21" t="str">
        <f aca="false">IF($A47="","",$A47&amp;"#"&amp;COUNTIF($A$4:$A47,$A47))</f>
        <v/>
      </c>
    </row>
    <row r="48" customFormat="false" ht="19.5" hidden="false" customHeight="true" outlineLevel="0" collapsed="false">
      <c r="A48" s="22"/>
      <c r="B48" s="23" t="str">
        <f aca="false">IF($A48="","",IFERROR(INDEX('Projeler ve Jüri'!$C$4:$C$53,MATCH($A48,'Projeler ve Jüri'!$A$4:$A$53,0))&amp;"",""))</f>
        <v/>
      </c>
      <c r="C48" s="23" t="str">
        <f aca="false">IF($A48="","",IFERROR(INDEX('Projeler ve Jüri'!$B$4:$B$53,MATCH($A48,'Projeler ve Jüri'!$A$4:$A$53,0))&amp;"",""))</f>
        <v/>
      </c>
      <c r="D48" s="20"/>
      <c r="E48" s="20"/>
      <c r="F48" s="21" t="str">
        <f aca="false">IF($A48="","",$A48&amp;"#"&amp;COUNTIF($A$4:$A48,$A48))</f>
        <v/>
      </c>
    </row>
    <row r="49" customFormat="false" ht="19.5" hidden="false" customHeight="true" outlineLevel="0" collapsed="false">
      <c r="A49" s="22"/>
      <c r="B49" s="23" t="str">
        <f aca="false">IF($A49="","",IFERROR(INDEX('Projeler ve Jüri'!$C$4:$C$53,MATCH($A49,'Projeler ve Jüri'!$A$4:$A$53,0))&amp;"",""))</f>
        <v/>
      </c>
      <c r="C49" s="23" t="str">
        <f aca="false">IF($A49="","",IFERROR(INDEX('Projeler ve Jüri'!$B$4:$B$53,MATCH($A49,'Projeler ve Jüri'!$A$4:$A$53,0))&amp;"",""))</f>
        <v/>
      </c>
      <c r="D49" s="20"/>
      <c r="E49" s="20"/>
      <c r="F49" s="21" t="str">
        <f aca="false">IF($A49="","",$A49&amp;"#"&amp;COUNTIF($A$4:$A49,$A49))</f>
        <v/>
      </c>
    </row>
    <row r="50" customFormat="false" ht="19.5" hidden="false" customHeight="true" outlineLevel="0" collapsed="false">
      <c r="A50" s="22"/>
      <c r="B50" s="23" t="str">
        <f aca="false">IF($A50="","",IFERROR(INDEX('Projeler ve Jüri'!$C$4:$C$53,MATCH($A50,'Projeler ve Jüri'!$A$4:$A$53,0))&amp;"",""))</f>
        <v/>
      </c>
      <c r="C50" s="23" t="str">
        <f aca="false">IF($A50="","",IFERROR(INDEX('Projeler ve Jüri'!$B$4:$B$53,MATCH($A50,'Projeler ve Jüri'!$A$4:$A$53,0))&amp;"",""))</f>
        <v/>
      </c>
      <c r="D50" s="20"/>
      <c r="E50" s="20"/>
      <c r="F50" s="21" t="str">
        <f aca="false">IF($A50="","",$A50&amp;"#"&amp;COUNTIF($A$4:$A50,$A50))</f>
        <v/>
      </c>
    </row>
    <row r="51" customFormat="false" ht="19.5" hidden="false" customHeight="true" outlineLevel="0" collapsed="false">
      <c r="A51" s="22"/>
      <c r="B51" s="23" t="str">
        <f aca="false">IF($A51="","",IFERROR(INDEX('Projeler ve Jüri'!$C$4:$C$53,MATCH($A51,'Projeler ve Jüri'!$A$4:$A$53,0))&amp;"",""))</f>
        <v/>
      </c>
      <c r="C51" s="23" t="str">
        <f aca="false">IF($A51="","",IFERROR(INDEX('Projeler ve Jüri'!$B$4:$B$53,MATCH($A51,'Projeler ve Jüri'!$A$4:$A$53,0))&amp;"",""))</f>
        <v/>
      </c>
      <c r="D51" s="20"/>
      <c r="E51" s="20"/>
      <c r="F51" s="21" t="str">
        <f aca="false">IF($A51="","",$A51&amp;"#"&amp;COUNTIF($A$4:$A51,$A51))</f>
        <v/>
      </c>
    </row>
    <row r="52" customFormat="false" ht="19.5" hidden="false" customHeight="true" outlineLevel="0" collapsed="false">
      <c r="A52" s="22"/>
      <c r="B52" s="23" t="str">
        <f aca="false">IF($A52="","",IFERROR(INDEX('Projeler ve Jüri'!$C$4:$C$53,MATCH($A52,'Projeler ve Jüri'!$A$4:$A$53,0))&amp;"",""))</f>
        <v/>
      </c>
      <c r="C52" s="23" t="str">
        <f aca="false">IF($A52="","",IFERROR(INDEX('Projeler ve Jüri'!$B$4:$B$53,MATCH($A52,'Projeler ve Jüri'!$A$4:$A$53,0))&amp;"",""))</f>
        <v/>
      </c>
      <c r="D52" s="20"/>
      <c r="E52" s="20"/>
      <c r="F52" s="21" t="str">
        <f aca="false">IF($A52="","",$A52&amp;"#"&amp;COUNTIF($A$4:$A52,$A52))</f>
        <v/>
      </c>
    </row>
    <row r="53" customFormat="false" ht="19.5" hidden="false" customHeight="true" outlineLevel="0" collapsed="false">
      <c r="A53" s="22"/>
      <c r="B53" s="23" t="str">
        <f aca="false">IF($A53="","",IFERROR(INDEX('Projeler ve Jüri'!$C$4:$C$53,MATCH($A53,'Projeler ve Jüri'!$A$4:$A$53,0))&amp;"",""))</f>
        <v/>
      </c>
      <c r="C53" s="23" t="str">
        <f aca="false">IF($A53="","",IFERROR(INDEX('Projeler ve Jüri'!$B$4:$B$53,MATCH($A53,'Projeler ve Jüri'!$A$4:$A$53,0))&amp;"",""))</f>
        <v/>
      </c>
      <c r="D53" s="20"/>
      <c r="E53" s="20"/>
      <c r="F53" s="21" t="str">
        <f aca="false">IF($A53="","",$A53&amp;"#"&amp;COUNTIF($A$4:$A53,$A53))</f>
        <v/>
      </c>
    </row>
    <row r="54" customFormat="false" ht="19.5" hidden="false" customHeight="true" outlineLevel="0" collapsed="false">
      <c r="A54" s="22"/>
      <c r="B54" s="23" t="str">
        <f aca="false">IF($A54="","",IFERROR(INDEX('Projeler ve Jüri'!$C$4:$C$53,MATCH($A54,'Projeler ve Jüri'!$A$4:$A$53,0))&amp;"",""))</f>
        <v/>
      </c>
      <c r="C54" s="23" t="str">
        <f aca="false">IF($A54="","",IFERROR(INDEX('Projeler ve Jüri'!$B$4:$B$53,MATCH($A54,'Projeler ve Jüri'!$A$4:$A$53,0))&amp;"",""))</f>
        <v/>
      </c>
      <c r="D54" s="20"/>
      <c r="E54" s="20"/>
      <c r="F54" s="21" t="str">
        <f aca="false">IF($A54="","",$A54&amp;"#"&amp;COUNTIF($A$4:$A54,$A54))</f>
        <v/>
      </c>
    </row>
    <row r="55" customFormat="false" ht="19.5" hidden="false" customHeight="true" outlineLevel="0" collapsed="false">
      <c r="A55" s="22"/>
      <c r="B55" s="23" t="str">
        <f aca="false">IF($A55="","",IFERROR(INDEX('Projeler ve Jüri'!$C$4:$C$53,MATCH($A55,'Projeler ve Jüri'!$A$4:$A$53,0))&amp;"",""))</f>
        <v/>
      </c>
      <c r="C55" s="23" t="str">
        <f aca="false">IF($A55="","",IFERROR(INDEX('Projeler ve Jüri'!$B$4:$B$53,MATCH($A55,'Projeler ve Jüri'!$A$4:$A$53,0))&amp;"",""))</f>
        <v/>
      </c>
      <c r="D55" s="20"/>
      <c r="E55" s="20"/>
      <c r="F55" s="21" t="str">
        <f aca="false">IF($A55="","",$A55&amp;"#"&amp;COUNTIF($A$4:$A55,$A55))</f>
        <v/>
      </c>
    </row>
    <row r="56" customFormat="false" ht="19.5" hidden="false" customHeight="true" outlineLevel="0" collapsed="false">
      <c r="A56" s="22"/>
      <c r="B56" s="23" t="str">
        <f aca="false">IF($A56="","",IFERROR(INDEX('Projeler ve Jüri'!$C$4:$C$53,MATCH($A56,'Projeler ve Jüri'!$A$4:$A$53,0))&amp;"",""))</f>
        <v/>
      </c>
      <c r="C56" s="23" t="str">
        <f aca="false">IF($A56="","",IFERROR(INDEX('Projeler ve Jüri'!$B$4:$B$53,MATCH($A56,'Projeler ve Jüri'!$A$4:$A$53,0))&amp;"",""))</f>
        <v/>
      </c>
      <c r="D56" s="20"/>
      <c r="E56" s="20"/>
      <c r="F56" s="21" t="str">
        <f aca="false">IF($A56="","",$A56&amp;"#"&amp;COUNTIF($A$4:$A56,$A56))</f>
        <v/>
      </c>
    </row>
    <row r="57" customFormat="false" ht="19.5" hidden="false" customHeight="true" outlineLevel="0" collapsed="false">
      <c r="A57" s="22"/>
      <c r="B57" s="23" t="str">
        <f aca="false">IF($A57="","",IFERROR(INDEX('Projeler ve Jüri'!$C$4:$C$53,MATCH($A57,'Projeler ve Jüri'!$A$4:$A$53,0))&amp;"",""))</f>
        <v/>
      </c>
      <c r="C57" s="23" t="str">
        <f aca="false">IF($A57="","",IFERROR(INDEX('Projeler ve Jüri'!$B$4:$B$53,MATCH($A57,'Projeler ve Jüri'!$A$4:$A$53,0))&amp;"",""))</f>
        <v/>
      </c>
      <c r="D57" s="20"/>
      <c r="E57" s="20"/>
      <c r="F57" s="21" t="str">
        <f aca="false">IF($A57="","",$A57&amp;"#"&amp;COUNTIF($A$4:$A57,$A57))</f>
        <v/>
      </c>
    </row>
    <row r="58" customFormat="false" ht="19.5" hidden="false" customHeight="true" outlineLevel="0" collapsed="false">
      <c r="A58" s="22"/>
      <c r="B58" s="23" t="str">
        <f aca="false">IF($A58="","",IFERROR(INDEX('Projeler ve Jüri'!$C$4:$C$53,MATCH($A58,'Projeler ve Jüri'!$A$4:$A$53,0))&amp;"",""))</f>
        <v/>
      </c>
      <c r="C58" s="23" t="str">
        <f aca="false">IF($A58="","",IFERROR(INDEX('Projeler ve Jüri'!$B$4:$B$53,MATCH($A58,'Projeler ve Jüri'!$A$4:$A$53,0))&amp;"",""))</f>
        <v/>
      </c>
      <c r="D58" s="20"/>
      <c r="E58" s="20"/>
      <c r="F58" s="21" t="str">
        <f aca="false">IF($A58="","",$A58&amp;"#"&amp;COUNTIF($A$4:$A58,$A58))</f>
        <v/>
      </c>
    </row>
    <row r="59" customFormat="false" ht="19.5" hidden="false" customHeight="true" outlineLevel="0" collapsed="false">
      <c r="A59" s="22"/>
      <c r="B59" s="23" t="str">
        <f aca="false">IF($A59="","",IFERROR(INDEX('Projeler ve Jüri'!$C$4:$C$53,MATCH($A59,'Projeler ve Jüri'!$A$4:$A$53,0))&amp;"",""))</f>
        <v/>
      </c>
      <c r="C59" s="23" t="str">
        <f aca="false">IF($A59="","",IFERROR(INDEX('Projeler ve Jüri'!$B$4:$B$53,MATCH($A59,'Projeler ve Jüri'!$A$4:$A$53,0))&amp;"",""))</f>
        <v/>
      </c>
      <c r="D59" s="20"/>
      <c r="E59" s="20"/>
      <c r="F59" s="21" t="str">
        <f aca="false">IF($A59="","",$A59&amp;"#"&amp;COUNTIF($A$4:$A59,$A59))</f>
        <v/>
      </c>
    </row>
    <row r="60" customFormat="false" ht="19.5" hidden="false" customHeight="true" outlineLevel="0" collapsed="false">
      <c r="A60" s="22"/>
      <c r="B60" s="23" t="str">
        <f aca="false">IF($A60="","",IFERROR(INDEX('Projeler ve Jüri'!$C$4:$C$53,MATCH($A60,'Projeler ve Jüri'!$A$4:$A$53,0))&amp;"",""))</f>
        <v/>
      </c>
      <c r="C60" s="23" t="str">
        <f aca="false">IF($A60="","",IFERROR(INDEX('Projeler ve Jüri'!$B$4:$B$53,MATCH($A60,'Projeler ve Jüri'!$A$4:$A$53,0))&amp;"",""))</f>
        <v/>
      </c>
      <c r="D60" s="20"/>
      <c r="E60" s="20"/>
      <c r="F60" s="21" t="str">
        <f aca="false">IF($A60="","",$A60&amp;"#"&amp;COUNTIF($A$4:$A60,$A60))</f>
        <v/>
      </c>
    </row>
    <row r="61" customFormat="false" ht="19.5" hidden="false" customHeight="true" outlineLevel="0" collapsed="false">
      <c r="A61" s="22"/>
      <c r="B61" s="23" t="str">
        <f aca="false">IF($A61="","",IFERROR(INDEX('Projeler ve Jüri'!$C$4:$C$53,MATCH($A61,'Projeler ve Jüri'!$A$4:$A$53,0))&amp;"",""))</f>
        <v/>
      </c>
      <c r="C61" s="23" t="str">
        <f aca="false">IF($A61="","",IFERROR(INDEX('Projeler ve Jüri'!$B$4:$B$53,MATCH($A61,'Projeler ve Jüri'!$A$4:$A$53,0))&amp;"",""))</f>
        <v/>
      </c>
      <c r="D61" s="20"/>
      <c r="E61" s="20"/>
      <c r="F61" s="21" t="str">
        <f aca="false">IF($A61="","",$A61&amp;"#"&amp;COUNTIF($A$4:$A61,$A61))</f>
        <v/>
      </c>
    </row>
    <row r="62" customFormat="false" ht="19.5" hidden="false" customHeight="true" outlineLevel="0" collapsed="false">
      <c r="A62" s="22"/>
      <c r="B62" s="23" t="str">
        <f aca="false">IF($A62="","",IFERROR(INDEX('Projeler ve Jüri'!$C$4:$C$53,MATCH($A62,'Projeler ve Jüri'!$A$4:$A$53,0))&amp;"",""))</f>
        <v/>
      </c>
      <c r="C62" s="23" t="str">
        <f aca="false">IF($A62="","",IFERROR(INDEX('Projeler ve Jüri'!$B$4:$B$53,MATCH($A62,'Projeler ve Jüri'!$A$4:$A$53,0))&amp;"",""))</f>
        <v/>
      </c>
      <c r="D62" s="20"/>
      <c r="E62" s="20"/>
      <c r="F62" s="21" t="str">
        <f aca="false">IF($A62="","",$A62&amp;"#"&amp;COUNTIF($A$4:$A62,$A62))</f>
        <v/>
      </c>
    </row>
    <row r="63" customFormat="false" ht="19.5" hidden="false" customHeight="true" outlineLevel="0" collapsed="false">
      <c r="A63" s="22"/>
      <c r="B63" s="23" t="str">
        <f aca="false">IF($A63="","",IFERROR(INDEX('Projeler ve Jüri'!$C$4:$C$53,MATCH($A63,'Projeler ve Jüri'!$A$4:$A$53,0))&amp;"",""))</f>
        <v/>
      </c>
      <c r="C63" s="23" t="str">
        <f aca="false">IF($A63="","",IFERROR(INDEX('Projeler ve Jüri'!$B$4:$B$53,MATCH($A63,'Projeler ve Jüri'!$A$4:$A$53,0))&amp;"",""))</f>
        <v/>
      </c>
      <c r="D63" s="20"/>
      <c r="E63" s="20"/>
      <c r="F63" s="21" t="str">
        <f aca="false">IF($A63="","",$A63&amp;"#"&amp;COUNTIF($A$4:$A63,$A63))</f>
        <v/>
      </c>
    </row>
    <row r="64" customFormat="false" ht="19.5" hidden="false" customHeight="true" outlineLevel="0" collapsed="false">
      <c r="A64" s="22"/>
      <c r="B64" s="23" t="str">
        <f aca="false">IF($A64="","",IFERROR(INDEX('Projeler ve Jüri'!$C$4:$C$53,MATCH($A64,'Projeler ve Jüri'!$A$4:$A$53,0))&amp;"",""))</f>
        <v/>
      </c>
      <c r="C64" s="23" t="str">
        <f aca="false">IF($A64="","",IFERROR(INDEX('Projeler ve Jüri'!$B$4:$B$53,MATCH($A64,'Projeler ve Jüri'!$A$4:$A$53,0))&amp;"",""))</f>
        <v/>
      </c>
      <c r="D64" s="20"/>
      <c r="E64" s="20"/>
      <c r="F64" s="21" t="str">
        <f aca="false">IF($A64="","",$A64&amp;"#"&amp;COUNTIF($A$4:$A64,$A64))</f>
        <v/>
      </c>
    </row>
    <row r="65" customFormat="false" ht="19.5" hidden="false" customHeight="true" outlineLevel="0" collapsed="false">
      <c r="A65" s="22"/>
      <c r="B65" s="23" t="str">
        <f aca="false">IF($A65="","",IFERROR(INDEX('Projeler ve Jüri'!$C$4:$C$53,MATCH($A65,'Projeler ve Jüri'!$A$4:$A$53,0))&amp;"",""))</f>
        <v/>
      </c>
      <c r="C65" s="23" t="str">
        <f aca="false">IF($A65="","",IFERROR(INDEX('Projeler ve Jüri'!$B$4:$B$53,MATCH($A65,'Projeler ve Jüri'!$A$4:$A$53,0))&amp;"",""))</f>
        <v/>
      </c>
      <c r="D65" s="20"/>
      <c r="E65" s="20"/>
      <c r="F65" s="21" t="str">
        <f aca="false">IF($A65="","",$A65&amp;"#"&amp;COUNTIF($A$4:$A65,$A65))</f>
        <v/>
      </c>
    </row>
    <row r="66" customFormat="false" ht="19.5" hidden="false" customHeight="true" outlineLevel="0" collapsed="false">
      <c r="A66" s="22"/>
      <c r="B66" s="23" t="str">
        <f aca="false">IF($A66="","",IFERROR(INDEX('Projeler ve Jüri'!$C$4:$C$53,MATCH($A66,'Projeler ve Jüri'!$A$4:$A$53,0))&amp;"",""))</f>
        <v/>
      </c>
      <c r="C66" s="23" t="str">
        <f aca="false">IF($A66="","",IFERROR(INDEX('Projeler ve Jüri'!$B$4:$B$53,MATCH($A66,'Projeler ve Jüri'!$A$4:$A$53,0))&amp;"",""))</f>
        <v/>
      </c>
      <c r="D66" s="20"/>
      <c r="E66" s="20"/>
      <c r="F66" s="21" t="str">
        <f aca="false">IF($A66="","",$A66&amp;"#"&amp;COUNTIF($A$4:$A66,$A66))</f>
        <v/>
      </c>
    </row>
    <row r="67" customFormat="false" ht="19.5" hidden="false" customHeight="true" outlineLevel="0" collapsed="false">
      <c r="A67" s="22"/>
      <c r="B67" s="23" t="str">
        <f aca="false">IF($A67="","",IFERROR(INDEX('Projeler ve Jüri'!$C$4:$C$53,MATCH($A67,'Projeler ve Jüri'!$A$4:$A$53,0))&amp;"",""))</f>
        <v/>
      </c>
      <c r="C67" s="23" t="str">
        <f aca="false">IF($A67="","",IFERROR(INDEX('Projeler ve Jüri'!$B$4:$B$53,MATCH($A67,'Projeler ve Jüri'!$A$4:$A$53,0))&amp;"",""))</f>
        <v/>
      </c>
      <c r="D67" s="20"/>
      <c r="E67" s="20"/>
      <c r="F67" s="21" t="str">
        <f aca="false">IF($A67="","",$A67&amp;"#"&amp;COUNTIF($A$4:$A67,$A67))</f>
        <v/>
      </c>
    </row>
    <row r="68" customFormat="false" ht="19.5" hidden="false" customHeight="true" outlineLevel="0" collapsed="false">
      <c r="A68" s="22"/>
      <c r="B68" s="23" t="str">
        <f aca="false">IF($A68="","",IFERROR(INDEX('Projeler ve Jüri'!$C$4:$C$53,MATCH($A68,'Projeler ve Jüri'!$A$4:$A$53,0))&amp;"",""))</f>
        <v/>
      </c>
      <c r="C68" s="23" t="str">
        <f aca="false">IF($A68="","",IFERROR(INDEX('Projeler ve Jüri'!$B$4:$B$53,MATCH($A68,'Projeler ve Jüri'!$A$4:$A$53,0))&amp;"",""))</f>
        <v/>
      </c>
      <c r="D68" s="20"/>
      <c r="E68" s="20"/>
      <c r="F68" s="21" t="str">
        <f aca="false">IF($A68="","",$A68&amp;"#"&amp;COUNTIF($A$4:$A68,$A68))</f>
        <v/>
      </c>
    </row>
    <row r="69" customFormat="false" ht="19.5" hidden="false" customHeight="true" outlineLevel="0" collapsed="false">
      <c r="A69" s="22"/>
      <c r="B69" s="23" t="str">
        <f aca="false">IF($A69="","",IFERROR(INDEX('Projeler ve Jüri'!$C$4:$C$53,MATCH($A69,'Projeler ve Jüri'!$A$4:$A$53,0))&amp;"",""))</f>
        <v/>
      </c>
      <c r="C69" s="23" t="str">
        <f aca="false">IF($A69="","",IFERROR(INDEX('Projeler ve Jüri'!$B$4:$B$53,MATCH($A69,'Projeler ve Jüri'!$A$4:$A$53,0))&amp;"",""))</f>
        <v/>
      </c>
      <c r="D69" s="20"/>
      <c r="E69" s="20"/>
      <c r="F69" s="21" t="str">
        <f aca="false">IF($A69="","",$A69&amp;"#"&amp;COUNTIF($A$4:$A69,$A69))</f>
        <v/>
      </c>
    </row>
    <row r="70" customFormat="false" ht="19.5" hidden="false" customHeight="true" outlineLevel="0" collapsed="false">
      <c r="A70" s="22"/>
      <c r="B70" s="23" t="str">
        <f aca="false">IF($A70="","",IFERROR(INDEX('Projeler ve Jüri'!$C$4:$C$53,MATCH($A70,'Projeler ve Jüri'!$A$4:$A$53,0))&amp;"",""))</f>
        <v/>
      </c>
      <c r="C70" s="23" t="str">
        <f aca="false">IF($A70="","",IFERROR(INDEX('Projeler ve Jüri'!$B$4:$B$53,MATCH($A70,'Projeler ve Jüri'!$A$4:$A$53,0))&amp;"",""))</f>
        <v/>
      </c>
      <c r="D70" s="20"/>
      <c r="E70" s="20"/>
      <c r="F70" s="21" t="str">
        <f aca="false">IF($A70="","",$A70&amp;"#"&amp;COUNTIF($A$4:$A70,$A70))</f>
        <v/>
      </c>
    </row>
    <row r="71" customFormat="false" ht="19.5" hidden="false" customHeight="true" outlineLevel="0" collapsed="false">
      <c r="A71" s="22"/>
      <c r="B71" s="23" t="str">
        <f aca="false">IF($A71="","",IFERROR(INDEX('Projeler ve Jüri'!$C$4:$C$53,MATCH($A71,'Projeler ve Jüri'!$A$4:$A$53,0))&amp;"",""))</f>
        <v/>
      </c>
      <c r="C71" s="23" t="str">
        <f aca="false">IF($A71="","",IFERROR(INDEX('Projeler ve Jüri'!$B$4:$B$53,MATCH($A71,'Projeler ve Jüri'!$A$4:$A$53,0))&amp;"",""))</f>
        <v/>
      </c>
      <c r="D71" s="20"/>
      <c r="E71" s="20"/>
      <c r="F71" s="21" t="str">
        <f aca="false">IF($A71="","",$A71&amp;"#"&amp;COUNTIF($A$4:$A71,$A71))</f>
        <v/>
      </c>
    </row>
    <row r="72" customFormat="false" ht="19.5" hidden="false" customHeight="true" outlineLevel="0" collapsed="false">
      <c r="A72" s="22"/>
      <c r="B72" s="23" t="str">
        <f aca="false">IF($A72="","",IFERROR(INDEX('Projeler ve Jüri'!$C$4:$C$53,MATCH($A72,'Projeler ve Jüri'!$A$4:$A$53,0))&amp;"",""))</f>
        <v/>
      </c>
      <c r="C72" s="23" t="str">
        <f aca="false">IF($A72="","",IFERROR(INDEX('Projeler ve Jüri'!$B$4:$B$53,MATCH($A72,'Projeler ve Jüri'!$A$4:$A$53,0))&amp;"",""))</f>
        <v/>
      </c>
      <c r="D72" s="20"/>
      <c r="E72" s="20"/>
      <c r="F72" s="21" t="str">
        <f aca="false">IF($A72="","",$A72&amp;"#"&amp;COUNTIF($A$4:$A72,$A72))</f>
        <v/>
      </c>
    </row>
    <row r="73" customFormat="false" ht="19.5" hidden="false" customHeight="true" outlineLevel="0" collapsed="false">
      <c r="A73" s="22"/>
      <c r="B73" s="23" t="str">
        <f aca="false">IF($A73="","",IFERROR(INDEX('Projeler ve Jüri'!$C$4:$C$53,MATCH($A73,'Projeler ve Jüri'!$A$4:$A$53,0))&amp;"",""))</f>
        <v/>
      </c>
      <c r="C73" s="23" t="str">
        <f aca="false">IF($A73="","",IFERROR(INDEX('Projeler ve Jüri'!$B$4:$B$53,MATCH($A73,'Projeler ve Jüri'!$A$4:$A$53,0))&amp;"",""))</f>
        <v/>
      </c>
      <c r="D73" s="20"/>
      <c r="E73" s="20"/>
      <c r="F73" s="21" t="str">
        <f aca="false">IF($A73="","",$A73&amp;"#"&amp;COUNTIF($A$4:$A73,$A73))</f>
        <v/>
      </c>
    </row>
    <row r="74" customFormat="false" ht="19.5" hidden="false" customHeight="true" outlineLevel="0" collapsed="false">
      <c r="A74" s="22"/>
      <c r="B74" s="23" t="str">
        <f aca="false">IF($A74="","",IFERROR(INDEX('Projeler ve Jüri'!$C$4:$C$53,MATCH($A74,'Projeler ve Jüri'!$A$4:$A$53,0))&amp;"",""))</f>
        <v/>
      </c>
      <c r="C74" s="23" t="str">
        <f aca="false">IF($A74="","",IFERROR(INDEX('Projeler ve Jüri'!$B$4:$B$53,MATCH($A74,'Projeler ve Jüri'!$A$4:$A$53,0))&amp;"",""))</f>
        <v/>
      </c>
      <c r="D74" s="20"/>
      <c r="E74" s="20"/>
      <c r="F74" s="21" t="str">
        <f aca="false">IF($A74="","",$A74&amp;"#"&amp;COUNTIF($A$4:$A74,$A74))</f>
        <v/>
      </c>
    </row>
    <row r="75" customFormat="false" ht="19.5" hidden="false" customHeight="true" outlineLevel="0" collapsed="false">
      <c r="A75" s="22"/>
      <c r="B75" s="23" t="str">
        <f aca="false">IF($A75="","",IFERROR(INDEX('Projeler ve Jüri'!$C$4:$C$53,MATCH($A75,'Projeler ve Jüri'!$A$4:$A$53,0))&amp;"",""))</f>
        <v/>
      </c>
      <c r="C75" s="23" t="str">
        <f aca="false">IF($A75="","",IFERROR(INDEX('Projeler ve Jüri'!$B$4:$B$53,MATCH($A75,'Projeler ve Jüri'!$A$4:$A$53,0))&amp;"",""))</f>
        <v/>
      </c>
      <c r="D75" s="20"/>
      <c r="E75" s="20"/>
      <c r="F75" s="21" t="str">
        <f aca="false">IF($A75="","",$A75&amp;"#"&amp;COUNTIF($A$4:$A75,$A75))</f>
        <v/>
      </c>
    </row>
    <row r="76" customFormat="false" ht="19.5" hidden="false" customHeight="true" outlineLevel="0" collapsed="false">
      <c r="A76" s="22"/>
      <c r="B76" s="23" t="str">
        <f aca="false">IF($A76="","",IFERROR(INDEX('Projeler ve Jüri'!$C$4:$C$53,MATCH($A76,'Projeler ve Jüri'!$A$4:$A$53,0))&amp;"",""))</f>
        <v/>
      </c>
      <c r="C76" s="23" t="str">
        <f aca="false">IF($A76="","",IFERROR(INDEX('Projeler ve Jüri'!$B$4:$B$53,MATCH($A76,'Projeler ve Jüri'!$A$4:$A$53,0))&amp;"",""))</f>
        <v/>
      </c>
      <c r="D76" s="20"/>
      <c r="E76" s="20"/>
      <c r="F76" s="21" t="str">
        <f aca="false">IF($A76="","",$A76&amp;"#"&amp;COUNTIF($A$4:$A76,$A76))</f>
        <v/>
      </c>
    </row>
    <row r="77" customFormat="false" ht="19.5" hidden="false" customHeight="true" outlineLevel="0" collapsed="false">
      <c r="A77" s="22"/>
      <c r="B77" s="23" t="str">
        <f aca="false">IF($A77="","",IFERROR(INDEX('Projeler ve Jüri'!$C$4:$C$53,MATCH($A77,'Projeler ve Jüri'!$A$4:$A$53,0))&amp;"",""))</f>
        <v/>
      </c>
      <c r="C77" s="23" t="str">
        <f aca="false">IF($A77="","",IFERROR(INDEX('Projeler ve Jüri'!$B$4:$B$53,MATCH($A77,'Projeler ve Jüri'!$A$4:$A$53,0))&amp;"",""))</f>
        <v/>
      </c>
      <c r="D77" s="20"/>
      <c r="E77" s="20"/>
      <c r="F77" s="21" t="str">
        <f aca="false">IF($A77="","",$A77&amp;"#"&amp;COUNTIF($A$4:$A77,$A77))</f>
        <v/>
      </c>
    </row>
    <row r="78" customFormat="false" ht="19.5" hidden="false" customHeight="true" outlineLevel="0" collapsed="false">
      <c r="A78" s="22"/>
      <c r="B78" s="23" t="str">
        <f aca="false">IF($A78="","",IFERROR(INDEX('Projeler ve Jüri'!$C$4:$C$53,MATCH($A78,'Projeler ve Jüri'!$A$4:$A$53,0))&amp;"",""))</f>
        <v/>
      </c>
      <c r="C78" s="23" t="str">
        <f aca="false">IF($A78="","",IFERROR(INDEX('Projeler ve Jüri'!$B$4:$B$53,MATCH($A78,'Projeler ve Jüri'!$A$4:$A$53,0))&amp;"",""))</f>
        <v/>
      </c>
      <c r="D78" s="20"/>
      <c r="E78" s="20"/>
      <c r="F78" s="21" t="str">
        <f aca="false">IF($A78="","",$A78&amp;"#"&amp;COUNTIF($A$4:$A78,$A78))</f>
        <v/>
      </c>
    </row>
    <row r="79" customFormat="false" ht="19.5" hidden="false" customHeight="true" outlineLevel="0" collapsed="false">
      <c r="A79" s="22"/>
      <c r="B79" s="23" t="str">
        <f aca="false">IF($A79="","",IFERROR(INDEX('Projeler ve Jüri'!$C$4:$C$53,MATCH($A79,'Projeler ve Jüri'!$A$4:$A$53,0))&amp;"",""))</f>
        <v/>
      </c>
      <c r="C79" s="23" t="str">
        <f aca="false">IF($A79="","",IFERROR(INDEX('Projeler ve Jüri'!$B$4:$B$53,MATCH($A79,'Projeler ve Jüri'!$A$4:$A$53,0))&amp;"",""))</f>
        <v/>
      </c>
      <c r="D79" s="20"/>
      <c r="E79" s="20"/>
      <c r="F79" s="21" t="str">
        <f aca="false">IF($A79="","",$A79&amp;"#"&amp;COUNTIF($A$4:$A79,$A79))</f>
        <v/>
      </c>
    </row>
    <row r="80" customFormat="false" ht="19.5" hidden="false" customHeight="true" outlineLevel="0" collapsed="false">
      <c r="A80" s="22"/>
      <c r="B80" s="23" t="str">
        <f aca="false">IF($A80="","",IFERROR(INDEX('Projeler ve Jüri'!$C$4:$C$53,MATCH($A80,'Projeler ve Jüri'!$A$4:$A$53,0))&amp;"",""))</f>
        <v/>
      </c>
      <c r="C80" s="23" t="str">
        <f aca="false">IF($A80="","",IFERROR(INDEX('Projeler ve Jüri'!$B$4:$B$53,MATCH($A80,'Projeler ve Jüri'!$A$4:$A$53,0))&amp;"",""))</f>
        <v/>
      </c>
      <c r="D80" s="20"/>
      <c r="E80" s="20"/>
      <c r="F80" s="21" t="str">
        <f aca="false">IF($A80="","",$A80&amp;"#"&amp;COUNTIF($A$4:$A80,$A80))</f>
        <v/>
      </c>
    </row>
    <row r="81" customFormat="false" ht="19.5" hidden="false" customHeight="true" outlineLevel="0" collapsed="false">
      <c r="A81" s="22"/>
      <c r="B81" s="23" t="str">
        <f aca="false">IF($A81="","",IFERROR(INDEX('Projeler ve Jüri'!$C$4:$C$53,MATCH($A81,'Projeler ve Jüri'!$A$4:$A$53,0))&amp;"",""))</f>
        <v/>
      </c>
      <c r="C81" s="23" t="str">
        <f aca="false">IF($A81="","",IFERROR(INDEX('Projeler ve Jüri'!$B$4:$B$53,MATCH($A81,'Projeler ve Jüri'!$A$4:$A$53,0))&amp;"",""))</f>
        <v/>
      </c>
      <c r="D81" s="20"/>
      <c r="E81" s="20"/>
      <c r="F81" s="21" t="str">
        <f aca="false">IF($A81="","",$A81&amp;"#"&amp;COUNTIF($A$4:$A81,$A81))</f>
        <v/>
      </c>
    </row>
    <row r="82" customFormat="false" ht="19.5" hidden="false" customHeight="true" outlineLevel="0" collapsed="false">
      <c r="A82" s="22"/>
      <c r="B82" s="23" t="str">
        <f aca="false">IF($A82="","",IFERROR(INDEX('Projeler ve Jüri'!$C$4:$C$53,MATCH($A82,'Projeler ve Jüri'!$A$4:$A$53,0))&amp;"",""))</f>
        <v/>
      </c>
      <c r="C82" s="23" t="str">
        <f aca="false">IF($A82="","",IFERROR(INDEX('Projeler ve Jüri'!$B$4:$B$53,MATCH($A82,'Projeler ve Jüri'!$A$4:$A$53,0))&amp;"",""))</f>
        <v/>
      </c>
      <c r="D82" s="20"/>
      <c r="E82" s="20"/>
      <c r="F82" s="21" t="str">
        <f aca="false">IF($A82="","",$A82&amp;"#"&amp;COUNTIF($A$4:$A82,$A82))</f>
        <v/>
      </c>
    </row>
    <row r="83" customFormat="false" ht="19.5" hidden="false" customHeight="true" outlineLevel="0" collapsed="false">
      <c r="A83" s="22"/>
      <c r="B83" s="23" t="str">
        <f aca="false">IF($A83="","",IFERROR(INDEX('Projeler ve Jüri'!$C$4:$C$53,MATCH($A83,'Projeler ve Jüri'!$A$4:$A$53,0))&amp;"",""))</f>
        <v/>
      </c>
      <c r="C83" s="23" t="str">
        <f aca="false">IF($A83="","",IFERROR(INDEX('Projeler ve Jüri'!$B$4:$B$53,MATCH($A83,'Projeler ve Jüri'!$A$4:$A$53,0))&amp;"",""))</f>
        <v/>
      </c>
      <c r="D83" s="20"/>
      <c r="E83" s="20"/>
      <c r="F83" s="21" t="str">
        <f aca="false">IF($A83="","",$A83&amp;"#"&amp;COUNTIF($A$4:$A83,$A83))</f>
        <v/>
      </c>
    </row>
    <row r="84" customFormat="false" ht="19.5" hidden="false" customHeight="true" outlineLevel="0" collapsed="false">
      <c r="A84" s="22"/>
      <c r="B84" s="23" t="str">
        <f aca="false">IF($A84="","",IFERROR(INDEX('Projeler ve Jüri'!$C$4:$C$53,MATCH($A84,'Projeler ve Jüri'!$A$4:$A$53,0))&amp;"",""))</f>
        <v/>
      </c>
      <c r="C84" s="23" t="str">
        <f aca="false">IF($A84="","",IFERROR(INDEX('Projeler ve Jüri'!$B$4:$B$53,MATCH($A84,'Projeler ve Jüri'!$A$4:$A$53,0))&amp;"",""))</f>
        <v/>
      </c>
      <c r="D84" s="20"/>
      <c r="E84" s="20"/>
      <c r="F84" s="21" t="str">
        <f aca="false">IF($A84="","",$A84&amp;"#"&amp;COUNTIF($A$4:$A84,$A84))</f>
        <v/>
      </c>
    </row>
    <row r="85" customFormat="false" ht="19.5" hidden="false" customHeight="true" outlineLevel="0" collapsed="false">
      <c r="A85" s="22"/>
      <c r="B85" s="23" t="str">
        <f aca="false">IF($A85="","",IFERROR(INDEX('Projeler ve Jüri'!$C$4:$C$53,MATCH($A85,'Projeler ve Jüri'!$A$4:$A$53,0))&amp;"",""))</f>
        <v/>
      </c>
      <c r="C85" s="23" t="str">
        <f aca="false">IF($A85="","",IFERROR(INDEX('Projeler ve Jüri'!$B$4:$B$53,MATCH($A85,'Projeler ve Jüri'!$A$4:$A$53,0))&amp;"",""))</f>
        <v/>
      </c>
      <c r="D85" s="20"/>
      <c r="E85" s="20"/>
      <c r="F85" s="21" t="str">
        <f aca="false">IF($A85="","",$A85&amp;"#"&amp;COUNTIF($A$4:$A85,$A85))</f>
        <v/>
      </c>
    </row>
    <row r="86" customFormat="false" ht="19.5" hidden="false" customHeight="true" outlineLevel="0" collapsed="false">
      <c r="A86" s="22"/>
      <c r="B86" s="23" t="str">
        <f aca="false">IF($A86="","",IFERROR(INDEX('Projeler ve Jüri'!$C$4:$C$53,MATCH($A86,'Projeler ve Jüri'!$A$4:$A$53,0))&amp;"",""))</f>
        <v/>
      </c>
      <c r="C86" s="23" t="str">
        <f aca="false">IF($A86="","",IFERROR(INDEX('Projeler ve Jüri'!$B$4:$B$53,MATCH($A86,'Projeler ve Jüri'!$A$4:$A$53,0))&amp;"",""))</f>
        <v/>
      </c>
      <c r="D86" s="20"/>
      <c r="E86" s="20"/>
      <c r="F86" s="21" t="str">
        <f aca="false">IF($A86="","",$A86&amp;"#"&amp;COUNTIF($A$4:$A86,$A86))</f>
        <v/>
      </c>
    </row>
    <row r="87" customFormat="false" ht="19.5" hidden="false" customHeight="true" outlineLevel="0" collapsed="false">
      <c r="A87" s="22"/>
      <c r="B87" s="23" t="str">
        <f aca="false">IF($A87="","",IFERROR(INDEX('Projeler ve Jüri'!$C$4:$C$53,MATCH($A87,'Projeler ve Jüri'!$A$4:$A$53,0))&amp;"",""))</f>
        <v/>
      </c>
      <c r="C87" s="23" t="str">
        <f aca="false">IF($A87="","",IFERROR(INDEX('Projeler ve Jüri'!$B$4:$B$53,MATCH($A87,'Projeler ve Jüri'!$A$4:$A$53,0))&amp;"",""))</f>
        <v/>
      </c>
      <c r="D87" s="20"/>
      <c r="E87" s="20"/>
      <c r="F87" s="21" t="str">
        <f aca="false">IF($A87="","",$A87&amp;"#"&amp;COUNTIF($A$4:$A87,$A87))</f>
        <v/>
      </c>
    </row>
    <row r="88" customFormat="false" ht="19.5" hidden="false" customHeight="true" outlineLevel="0" collapsed="false">
      <c r="A88" s="22"/>
      <c r="B88" s="23" t="str">
        <f aca="false">IF($A88="","",IFERROR(INDEX('Projeler ve Jüri'!$C$4:$C$53,MATCH($A88,'Projeler ve Jüri'!$A$4:$A$53,0))&amp;"",""))</f>
        <v/>
      </c>
      <c r="C88" s="23" t="str">
        <f aca="false">IF($A88="","",IFERROR(INDEX('Projeler ve Jüri'!$B$4:$B$53,MATCH($A88,'Projeler ve Jüri'!$A$4:$A$53,0))&amp;"",""))</f>
        <v/>
      </c>
      <c r="D88" s="20"/>
      <c r="E88" s="20"/>
      <c r="F88" s="21" t="str">
        <f aca="false">IF($A88="","",$A88&amp;"#"&amp;COUNTIF($A$4:$A88,$A88))</f>
        <v/>
      </c>
    </row>
    <row r="89" customFormat="false" ht="19.5" hidden="false" customHeight="true" outlineLevel="0" collapsed="false">
      <c r="A89" s="22"/>
      <c r="B89" s="23" t="str">
        <f aca="false">IF($A89="","",IFERROR(INDEX('Projeler ve Jüri'!$C$4:$C$53,MATCH($A89,'Projeler ve Jüri'!$A$4:$A$53,0))&amp;"",""))</f>
        <v/>
      </c>
      <c r="C89" s="23" t="str">
        <f aca="false">IF($A89="","",IFERROR(INDEX('Projeler ve Jüri'!$B$4:$B$53,MATCH($A89,'Projeler ve Jüri'!$A$4:$A$53,0))&amp;"",""))</f>
        <v/>
      </c>
      <c r="D89" s="20"/>
      <c r="E89" s="20"/>
      <c r="F89" s="21" t="str">
        <f aca="false">IF($A89="","",$A89&amp;"#"&amp;COUNTIF($A$4:$A89,$A89))</f>
        <v/>
      </c>
    </row>
    <row r="90" customFormat="false" ht="19.5" hidden="false" customHeight="true" outlineLevel="0" collapsed="false">
      <c r="A90" s="22"/>
      <c r="B90" s="23" t="str">
        <f aca="false">IF($A90="","",IFERROR(INDEX('Projeler ve Jüri'!$C$4:$C$53,MATCH($A90,'Projeler ve Jüri'!$A$4:$A$53,0))&amp;"",""))</f>
        <v/>
      </c>
      <c r="C90" s="23" t="str">
        <f aca="false">IF($A90="","",IFERROR(INDEX('Projeler ve Jüri'!$B$4:$B$53,MATCH($A90,'Projeler ve Jüri'!$A$4:$A$53,0))&amp;"",""))</f>
        <v/>
      </c>
      <c r="D90" s="20"/>
      <c r="E90" s="20"/>
      <c r="F90" s="21" t="str">
        <f aca="false">IF($A90="","",$A90&amp;"#"&amp;COUNTIF($A$4:$A90,$A90))</f>
        <v/>
      </c>
    </row>
    <row r="91" customFormat="false" ht="19.5" hidden="false" customHeight="true" outlineLevel="0" collapsed="false">
      <c r="A91" s="22"/>
      <c r="B91" s="23" t="str">
        <f aca="false">IF($A91="","",IFERROR(INDEX('Projeler ve Jüri'!$C$4:$C$53,MATCH($A91,'Projeler ve Jüri'!$A$4:$A$53,0))&amp;"",""))</f>
        <v/>
      </c>
      <c r="C91" s="23" t="str">
        <f aca="false">IF($A91="","",IFERROR(INDEX('Projeler ve Jüri'!$B$4:$B$53,MATCH($A91,'Projeler ve Jüri'!$A$4:$A$53,0))&amp;"",""))</f>
        <v/>
      </c>
      <c r="D91" s="20"/>
      <c r="E91" s="20"/>
      <c r="F91" s="21" t="str">
        <f aca="false">IF($A91="","",$A91&amp;"#"&amp;COUNTIF($A$4:$A91,$A91))</f>
        <v/>
      </c>
    </row>
    <row r="92" customFormat="false" ht="19.5" hidden="false" customHeight="true" outlineLevel="0" collapsed="false">
      <c r="A92" s="22"/>
      <c r="B92" s="23" t="str">
        <f aca="false">IF($A92="","",IFERROR(INDEX('Projeler ve Jüri'!$C$4:$C$53,MATCH($A92,'Projeler ve Jüri'!$A$4:$A$53,0))&amp;"",""))</f>
        <v/>
      </c>
      <c r="C92" s="23" t="str">
        <f aca="false">IF($A92="","",IFERROR(INDEX('Projeler ve Jüri'!$B$4:$B$53,MATCH($A92,'Projeler ve Jüri'!$A$4:$A$53,0))&amp;"",""))</f>
        <v/>
      </c>
      <c r="D92" s="20"/>
      <c r="E92" s="20"/>
      <c r="F92" s="21" t="str">
        <f aca="false">IF($A92="","",$A92&amp;"#"&amp;COUNTIF($A$4:$A92,$A92))</f>
        <v/>
      </c>
    </row>
    <row r="93" customFormat="false" ht="19.5" hidden="false" customHeight="true" outlineLevel="0" collapsed="false">
      <c r="A93" s="22"/>
      <c r="B93" s="23" t="str">
        <f aca="false">IF($A93="","",IFERROR(INDEX('Projeler ve Jüri'!$C$4:$C$53,MATCH($A93,'Projeler ve Jüri'!$A$4:$A$53,0))&amp;"",""))</f>
        <v/>
      </c>
      <c r="C93" s="23" t="str">
        <f aca="false">IF($A93="","",IFERROR(INDEX('Projeler ve Jüri'!$B$4:$B$53,MATCH($A93,'Projeler ve Jüri'!$A$4:$A$53,0))&amp;"",""))</f>
        <v/>
      </c>
      <c r="D93" s="20"/>
      <c r="E93" s="20"/>
      <c r="F93" s="21" t="str">
        <f aca="false">IF($A93="","",$A93&amp;"#"&amp;COUNTIF($A$4:$A93,$A93))</f>
        <v/>
      </c>
    </row>
    <row r="94" customFormat="false" ht="19.5" hidden="false" customHeight="true" outlineLevel="0" collapsed="false">
      <c r="A94" s="22"/>
      <c r="B94" s="23" t="str">
        <f aca="false">IF($A94="","",IFERROR(INDEX('Projeler ve Jüri'!$C$4:$C$53,MATCH($A94,'Projeler ve Jüri'!$A$4:$A$53,0))&amp;"",""))</f>
        <v/>
      </c>
      <c r="C94" s="23" t="str">
        <f aca="false">IF($A94="","",IFERROR(INDEX('Projeler ve Jüri'!$B$4:$B$53,MATCH($A94,'Projeler ve Jüri'!$A$4:$A$53,0))&amp;"",""))</f>
        <v/>
      </c>
      <c r="D94" s="20"/>
      <c r="E94" s="20"/>
      <c r="F94" s="21" t="str">
        <f aca="false">IF($A94="","",$A94&amp;"#"&amp;COUNTIF($A$4:$A94,$A94))</f>
        <v/>
      </c>
    </row>
    <row r="95" customFormat="false" ht="19.5" hidden="false" customHeight="true" outlineLevel="0" collapsed="false">
      <c r="A95" s="22"/>
      <c r="B95" s="23" t="str">
        <f aca="false">IF($A95="","",IFERROR(INDEX('Projeler ve Jüri'!$C$4:$C$53,MATCH($A95,'Projeler ve Jüri'!$A$4:$A$53,0))&amp;"",""))</f>
        <v/>
      </c>
      <c r="C95" s="23" t="str">
        <f aca="false">IF($A95="","",IFERROR(INDEX('Projeler ve Jüri'!$B$4:$B$53,MATCH($A95,'Projeler ve Jüri'!$A$4:$A$53,0))&amp;"",""))</f>
        <v/>
      </c>
      <c r="D95" s="20"/>
      <c r="E95" s="20"/>
      <c r="F95" s="21" t="str">
        <f aca="false">IF($A95="","",$A95&amp;"#"&amp;COUNTIF($A$4:$A95,$A95))</f>
        <v/>
      </c>
    </row>
    <row r="96" customFormat="false" ht="19.5" hidden="false" customHeight="true" outlineLevel="0" collapsed="false">
      <c r="A96" s="22"/>
      <c r="B96" s="23" t="str">
        <f aca="false">IF($A96="","",IFERROR(INDEX('Projeler ve Jüri'!$C$4:$C$53,MATCH($A96,'Projeler ve Jüri'!$A$4:$A$53,0))&amp;"",""))</f>
        <v/>
      </c>
      <c r="C96" s="23" t="str">
        <f aca="false">IF($A96="","",IFERROR(INDEX('Projeler ve Jüri'!$B$4:$B$53,MATCH($A96,'Projeler ve Jüri'!$A$4:$A$53,0))&amp;"",""))</f>
        <v/>
      </c>
      <c r="D96" s="20"/>
      <c r="E96" s="20"/>
      <c r="F96" s="21" t="str">
        <f aca="false">IF($A96="","",$A96&amp;"#"&amp;COUNTIF($A$4:$A96,$A96))</f>
        <v/>
      </c>
    </row>
    <row r="97" customFormat="false" ht="19.5" hidden="false" customHeight="true" outlineLevel="0" collapsed="false">
      <c r="A97" s="22"/>
      <c r="B97" s="23" t="str">
        <f aca="false">IF($A97="","",IFERROR(INDEX('Projeler ve Jüri'!$C$4:$C$53,MATCH($A97,'Projeler ve Jüri'!$A$4:$A$53,0))&amp;"",""))</f>
        <v/>
      </c>
      <c r="C97" s="23" t="str">
        <f aca="false">IF($A97="","",IFERROR(INDEX('Projeler ve Jüri'!$B$4:$B$53,MATCH($A97,'Projeler ve Jüri'!$A$4:$A$53,0))&amp;"",""))</f>
        <v/>
      </c>
      <c r="D97" s="20"/>
      <c r="E97" s="20"/>
      <c r="F97" s="21" t="str">
        <f aca="false">IF($A97="","",$A97&amp;"#"&amp;COUNTIF($A$4:$A97,$A97))</f>
        <v/>
      </c>
    </row>
    <row r="98" customFormat="false" ht="19.5" hidden="false" customHeight="true" outlineLevel="0" collapsed="false">
      <c r="A98" s="22"/>
      <c r="B98" s="23" t="str">
        <f aca="false">IF($A98="","",IFERROR(INDEX('Projeler ve Jüri'!$C$4:$C$53,MATCH($A98,'Projeler ve Jüri'!$A$4:$A$53,0))&amp;"",""))</f>
        <v/>
      </c>
      <c r="C98" s="23" t="str">
        <f aca="false">IF($A98="","",IFERROR(INDEX('Projeler ve Jüri'!$B$4:$B$53,MATCH($A98,'Projeler ve Jüri'!$A$4:$A$53,0))&amp;"",""))</f>
        <v/>
      </c>
      <c r="D98" s="20"/>
      <c r="E98" s="20"/>
      <c r="F98" s="21" t="str">
        <f aca="false">IF($A98="","",$A98&amp;"#"&amp;COUNTIF($A$4:$A98,$A98))</f>
        <v/>
      </c>
    </row>
    <row r="99" customFormat="false" ht="19.5" hidden="false" customHeight="true" outlineLevel="0" collapsed="false">
      <c r="A99" s="22"/>
      <c r="B99" s="23" t="str">
        <f aca="false">IF($A99="","",IFERROR(INDEX('Projeler ve Jüri'!$C$4:$C$53,MATCH($A99,'Projeler ve Jüri'!$A$4:$A$53,0))&amp;"",""))</f>
        <v/>
      </c>
      <c r="C99" s="23" t="str">
        <f aca="false">IF($A99="","",IFERROR(INDEX('Projeler ve Jüri'!$B$4:$B$53,MATCH($A99,'Projeler ve Jüri'!$A$4:$A$53,0))&amp;"",""))</f>
        <v/>
      </c>
      <c r="D99" s="20"/>
      <c r="E99" s="20"/>
      <c r="F99" s="21" t="str">
        <f aca="false">IF($A99="","",$A99&amp;"#"&amp;COUNTIF($A$4:$A99,$A99))</f>
        <v/>
      </c>
    </row>
    <row r="100" customFormat="false" ht="19.5" hidden="false" customHeight="true" outlineLevel="0" collapsed="false">
      <c r="A100" s="22"/>
      <c r="B100" s="23" t="str">
        <f aca="false">IF($A100="","",IFERROR(INDEX('Projeler ve Jüri'!$C$4:$C$53,MATCH($A100,'Projeler ve Jüri'!$A$4:$A$53,0))&amp;"",""))</f>
        <v/>
      </c>
      <c r="C100" s="23" t="str">
        <f aca="false">IF($A100="","",IFERROR(INDEX('Projeler ve Jüri'!$B$4:$B$53,MATCH($A100,'Projeler ve Jüri'!$A$4:$A$53,0))&amp;"",""))</f>
        <v/>
      </c>
      <c r="D100" s="20"/>
      <c r="E100" s="20"/>
      <c r="F100" s="21" t="str">
        <f aca="false">IF($A100="","",$A100&amp;"#"&amp;COUNTIF($A$4:$A100,$A100))</f>
        <v/>
      </c>
    </row>
    <row r="101" customFormat="false" ht="19.5" hidden="false" customHeight="true" outlineLevel="0" collapsed="false">
      <c r="A101" s="22"/>
      <c r="B101" s="23" t="str">
        <f aca="false">IF($A101="","",IFERROR(INDEX('Projeler ve Jüri'!$C$4:$C$53,MATCH($A101,'Projeler ve Jüri'!$A$4:$A$53,0))&amp;"",""))</f>
        <v/>
      </c>
      <c r="C101" s="23" t="str">
        <f aca="false">IF($A101="","",IFERROR(INDEX('Projeler ve Jüri'!$B$4:$B$53,MATCH($A101,'Projeler ve Jüri'!$A$4:$A$53,0))&amp;"",""))</f>
        <v/>
      </c>
      <c r="D101" s="20"/>
      <c r="E101" s="20"/>
      <c r="F101" s="21" t="str">
        <f aca="false">IF($A101="","",$A101&amp;"#"&amp;COUNTIF($A$4:$A101,$A101))</f>
        <v/>
      </c>
    </row>
    <row r="102" customFormat="false" ht="19.5" hidden="false" customHeight="true" outlineLevel="0" collapsed="false">
      <c r="A102" s="22"/>
      <c r="B102" s="23" t="str">
        <f aca="false">IF($A102="","",IFERROR(INDEX('Projeler ve Jüri'!$C$4:$C$53,MATCH($A102,'Projeler ve Jüri'!$A$4:$A$53,0))&amp;"",""))</f>
        <v/>
      </c>
      <c r="C102" s="23" t="str">
        <f aca="false">IF($A102="","",IFERROR(INDEX('Projeler ve Jüri'!$B$4:$B$53,MATCH($A102,'Projeler ve Jüri'!$A$4:$A$53,0))&amp;"",""))</f>
        <v/>
      </c>
      <c r="D102" s="20"/>
      <c r="E102" s="20"/>
      <c r="F102" s="21" t="str">
        <f aca="false">IF($A102="","",$A102&amp;"#"&amp;COUNTIF($A$4:$A102,$A102))</f>
        <v/>
      </c>
    </row>
    <row r="103" customFormat="false" ht="19.5" hidden="false" customHeight="true" outlineLevel="0" collapsed="false">
      <c r="A103" s="22"/>
      <c r="B103" s="23" t="str">
        <f aca="false">IF($A103="","",IFERROR(INDEX('Projeler ve Jüri'!$C$4:$C$53,MATCH($A103,'Projeler ve Jüri'!$A$4:$A$53,0))&amp;"",""))</f>
        <v/>
      </c>
      <c r="C103" s="23" t="str">
        <f aca="false">IF($A103="","",IFERROR(INDEX('Projeler ve Jüri'!$B$4:$B$53,MATCH($A103,'Projeler ve Jüri'!$A$4:$A$53,0))&amp;"",""))</f>
        <v/>
      </c>
      <c r="D103" s="20"/>
      <c r="E103" s="20"/>
      <c r="F103" s="21" t="str">
        <f aca="false">IF($A103="","",$A103&amp;"#"&amp;COUNTIF($A$4:$A103,$A103))</f>
        <v/>
      </c>
    </row>
    <row r="104" customFormat="false" ht="19.5" hidden="false" customHeight="true" outlineLevel="0" collapsed="false">
      <c r="A104" s="22"/>
      <c r="B104" s="23" t="str">
        <f aca="false">IF($A104="","",IFERROR(INDEX('Projeler ve Jüri'!$C$4:$C$53,MATCH($A104,'Projeler ve Jüri'!$A$4:$A$53,0))&amp;"",""))</f>
        <v/>
      </c>
      <c r="C104" s="23" t="str">
        <f aca="false">IF($A104="","",IFERROR(INDEX('Projeler ve Jüri'!$B$4:$B$53,MATCH($A104,'Projeler ve Jüri'!$A$4:$A$53,0))&amp;"",""))</f>
        <v/>
      </c>
      <c r="D104" s="20"/>
      <c r="E104" s="20"/>
      <c r="F104" s="21" t="str">
        <f aca="false">IF($A104="","",$A104&amp;"#"&amp;COUNTIF($A$4:$A104,$A104))</f>
        <v/>
      </c>
    </row>
    <row r="105" customFormat="false" ht="19.5" hidden="false" customHeight="true" outlineLevel="0" collapsed="false">
      <c r="A105" s="22"/>
      <c r="B105" s="23" t="str">
        <f aca="false">IF($A105="","",IFERROR(INDEX('Projeler ve Jüri'!$C$4:$C$53,MATCH($A105,'Projeler ve Jüri'!$A$4:$A$53,0))&amp;"",""))</f>
        <v/>
      </c>
      <c r="C105" s="23" t="str">
        <f aca="false">IF($A105="","",IFERROR(INDEX('Projeler ve Jüri'!$B$4:$B$53,MATCH($A105,'Projeler ve Jüri'!$A$4:$A$53,0))&amp;"",""))</f>
        <v/>
      </c>
      <c r="D105" s="20"/>
      <c r="E105" s="20"/>
      <c r="F105" s="21" t="str">
        <f aca="false">IF($A105="","",$A105&amp;"#"&amp;COUNTIF($A$4:$A105,$A105))</f>
        <v/>
      </c>
    </row>
    <row r="106" customFormat="false" ht="19.5" hidden="false" customHeight="true" outlineLevel="0" collapsed="false">
      <c r="A106" s="22"/>
      <c r="B106" s="23" t="str">
        <f aca="false">IF($A106="","",IFERROR(INDEX('Projeler ve Jüri'!$C$4:$C$53,MATCH($A106,'Projeler ve Jüri'!$A$4:$A$53,0))&amp;"",""))</f>
        <v/>
      </c>
      <c r="C106" s="23" t="str">
        <f aca="false">IF($A106="","",IFERROR(INDEX('Projeler ve Jüri'!$B$4:$B$53,MATCH($A106,'Projeler ve Jüri'!$A$4:$A$53,0))&amp;"",""))</f>
        <v/>
      </c>
      <c r="D106" s="20"/>
      <c r="E106" s="20"/>
      <c r="F106" s="21" t="str">
        <f aca="false">IF($A106="","",$A106&amp;"#"&amp;COUNTIF($A$4:$A106,$A106))</f>
        <v/>
      </c>
    </row>
    <row r="107" customFormat="false" ht="19.5" hidden="false" customHeight="true" outlineLevel="0" collapsed="false">
      <c r="A107" s="22"/>
      <c r="B107" s="23" t="str">
        <f aca="false">IF($A107="","",IFERROR(INDEX('Projeler ve Jüri'!$C$4:$C$53,MATCH($A107,'Projeler ve Jüri'!$A$4:$A$53,0))&amp;"",""))</f>
        <v/>
      </c>
      <c r="C107" s="23" t="str">
        <f aca="false">IF($A107="","",IFERROR(INDEX('Projeler ve Jüri'!$B$4:$B$53,MATCH($A107,'Projeler ve Jüri'!$A$4:$A$53,0))&amp;"",""))</f>
        <v/>
      </c>
      <c r="D107" s="20"/>
      <c r="E107" s="20"/>
      <c r="F107" s="21" t="str">
        <f aca="false">IF($A107="","",$A107&amp;"#"&amp;COUNTIF($A$4:$A107,$A107))</f>
        <v/>
      </c>
    </row>
    <row r="108" customFormat="false" ht="19.5" hidden="false" customHeight="true" outlineLevel="0" collapsed="false">
      <c r="A108" s="22"/>
      <c r="B108" s="23" t="str">
        <f aca="false">IF($A108="","",IFERROR(INDEX('Projeler ve Jüri'!$C$4:$C$53,MATCH($A108,'Projeler ve Jüri'!$A$4:$A$53,0))&amp;"",""))</f>
        <v/>
      </c>
      <c r="C108" s="23" t="str">
        <f aca="false">IF($A108="","",IFERROR(INDEX('Projeler ve Jüri'!$B$4:$B$53,MATCH($A108,'Projeler ve Jüri'!$A$4:$A$53,0))&amp;"",""))</f>
        <v/>
      </c>
      <c r="D108" s="20"/>
      <c r="E108" s="20"/>
      <c r="F108" s="21" t="str">
        <f aca="false">IF($A108="","",$A108&amp;"#"&amp;COUNTIF($A$4:$A108,$A108))</f>
        <v/>
      </c>
    </row>
    <row r="109" customFormat="false" ht="19.5" hidden="false" customHeight="true" outlineLevel="0" collapsed="false">
      <c r="A109" s="22"/>
      <c r="B109" s="23" t="str">
        <f aca="false">IF($A109="","",IFERROR(INDEX('Projeler ve Jüri'!$C$4:$C$53,MATCH($A109,'Projeler ve Jüri'!$A$4:$A$53,0))&amp;"",""))</f>
        <v/>
      </c>
      <c r="C109" s="23" t="str">
        <f aca="false">IF($A109="","",IFERROR(INDEX('Projeler ve Jüri'!$B$4:$B$53,MATCH($A109,'Projeler ve Jüri'!$A$4:$A$53,0))&amp;"",""))</f>
        <v/>
      </c>
      <c r="D109" s="20"/>
      <c r="E109" s="20"/>
      <c r="F109" s="21" t="str">
        <f aca="false">IF($A109="","",$A109&amp;"#"&amp;COUNTIF($A$4:$A109,$A109))</f>
        <v/>
      </c>
    </row>
    <row r="110" customFormat="false" ht="19.5" hidden="false" customHeight="true" outlineLevel="0" collapsed="false">
      <c r="A110" s="22"/>
      <c r="B110" s="23" t="str">
        <f aca="false">IF($A110="","",IFERROR(INDEX('Projeler ve Jüri'!$C$4:$C$53,MATCH($A110,'Projeler ve Jüri'!$A$4:$A$53,0))&amp;"",""))</f>
        <v/>
      </c>
      <c r="C110" s="23" t="str">
        <f aca="false">IF($A110="","",IFERROR(INDEX('Projeler ve Jüri'!$B$4:$B$53,MATCH($A110,'Projeler ve Jüri'!$A$4:$A$53,0))&amp;"",""))</f>
        <v/>
      </c>
      <c r="D110" s="20"/>
      <c r="E110" s="20"/>
      <c r="F110" s="21" t="str">
        <f aca="false">IF($A110="","",$A110&amp;"#"&amp;COUNTIF($A$4:$A110,$A110))</f>
        <v/>
      </c>
    </row>
    <row r="111" customFormat="false" ht="19.5" hidden="false" customHeight="true" outlineLevel="0" collapsed="false">
      <c r="A111" s="22"/>
      <c r="B111" s="23" t="str">
        <f aca="false">IF($A111="","",IFERROR(INDEX('Projeler ve Jüri'!$C$4:$C$53,MATCH($A111,'Projeler ve Jüri'!$A$4:$A$53,0))&amp;"",""))</f>
        <v/>
      </c>
      <c r="C111" s="23" t="str">
        <f aca="false">IF($A111="","",IFERROR(INDEX('Projeler ve Jüri'!$B$4:$B$53,MATCH($A111,'Projeler ve Jüri'!$A$4:$A$53,0))&amp;"",""))</f>
        <v/>
      </c>
      <c r="D111" s="20"/>
      <c r="E111" s="20"/>
      <c r="F111" s="21" t="str">
        <f aca="false">IF($A111="","",$A111&amp;"#"&amp;COUNTIF($A$4:$A111,$A111))</f>
        <v/>
      </c>
    </row>
    <row r="112" customFormat="false" ht="19.5" hidden="false" customHeight="true" outlineLevel="0" collapsed="false">
      <c r="A112" s="22"/>
      <c r="B112" s="23" t="str">
        <f aca="false">IF($A112="","",IFERROR(INDEX('Projeler ve Jüri'!$C$4:$C$53,MATCH($A112,'Projeler ve Jüri'!$A$4:$A$53,0))&amp;"",""))</f>
        <v/>
      </c>
      <c r="C112" s="23" t="str">
        <f aca="false">IF($A112="","",IFERROR(INDEX('Projeler ve Jüri'!$B$4:$B$53,MATCH($A112,'Projeler ve Jüri'!$A$4:$A$53,0))&amp;"",""))</f>
        <v/>
      </c>
      <c r="D112" s="20"/>
      <c r="E112" s="20"/>
      <c r="F112" s="21" t="str">
        <f aca="false">IF($A112="","",$A112&amp;"#"&amp;COUNTIF($A$4:$A112,$A112))</f>
        <v/>
      </c>
    </row>
    <row r="113" customFormat="false" ht="19.5" hidden="false" customHeight="true" outlineLevel="0" collapsed="false">
      <c r="A113" s="22"/>
      <c r="B113" s="23" t="str">
        <f aca="false">IF($A113="","",IFERROR(INDEX('Projeler ve Jüri'!$C$4:$C$53,MATCH($A113,'Projeler ve Jüri'!$A$4:$A$53,0))&amp;"",""))</f>
        <v/>
      </c>
      <c r="C113" s="23" t="str">
        <f aca="false">IF($A113="","",IFERROR(INDEX('Projeler ve Jüri'!$B$4:$B$53,MATCH($A113,'Projeler ve Jüri'!$A$4:$A$53,0))&amp;"",""))</f>
        <v/>
      </c>
      <c r="D113" s="20"/>
      <c r="E113" s="20"/>
      <c r="F113" s="21" t="str">
        <f aca="false">IF($A113="","",$A113&amp;"#"&amp;COUNTIF($A$4:$A113,$A113))</f>
        <v/>
      </c>
    </row>
    <row r="114" customFormat="false" ht="19.5" hidden="false" customHeight="true" outlineLevel="0" collapsed="false">
      <c r="A114" s="22"/>
      <c r="B114" s="23" t="str">
        <f aca="false">IF($A114="","",IFERROR(INDEX('Projeler ve Jüri'!$C$4:$C$53,MATCH($A114,'Projeler ve Jüri'!$A$4:$A$53,0))&amp;"",""))</f>
        <v/>
      </c>
      <c r="C114" s="23" t="str">
        <f aca="false">IF($A114="","",IFERROR(INDEX('Projeler ve Jüri'!$B$4:$B$53,MATCH($A114,'Projeler ve Jüri'!$A$4:$A$53,0))&amp;"",""))</f>
        <v/>
      </c>
      <c r="D114" s="20"/>
      <c r="E114" s="20"/>
      <c r="F114" s="21" t="str">
        <f aca="false">IF($A114="","",$A114&amp;"#"&amp;COUNTIF($A$4:$A114,$A114))</f>
        <v/>
      </c>
    </row>
    <row r="115" customFormat="false" ht="19.5" hidden="false" customHeight="true" outlineLevel="0" collapsed="false">
      <c r="A115" s="22"/>
      <c r="B115" s="23" t="str">
        <f aca="false">IF($A115="","",IFERROR(INDEX('Projeler ve Jüri'!$C$4:$C$53,MATCH($A115,'Projeler ve Jüri'!$A$4:$A$53,0))&amp;"",""))</f>
        <v/>
      </c>
      <c r="C115" s="23" t="str">
        <f aca="false">IF($A115="","",IFERROR(INDEX('Projeler ve Jüri'!$B$4:$B$53,MATCH($A115,'Projeler ve Jüri'!$A$4:$A$53,0))&amp;"",""))</f>
        <v/>
      </c>
      <c r="D115" s="20"/>
      <c r="E115" s="20"/>
      <c r="F115" s="21" t="str">
        <f aca="false">IF($A115="","",$A115&amp;"#"&amp;COUNTIF($A$4:$A115,$A115))</f>
        <v/>
      </c>
    </row>
    <row r="116" customFormat="false" ht="19.5" hidden="false" customHeight="true" outlineLevel="0" collapsed="false">
      <c r="A116" s="22"/>
      <c r="B116" s="23" t="str">
        <f aca="false">IF($A116="","",IFERROR(INDEX('Projeler ve Jüri'!$C$4:$C$53,MATCH($A116,'Projeler ve Jüri'!$A$4:$A$53,0))&amp;"",""))</f>
        <v/>
      </c>
      <c r="C116" s="23" t="str">
        <f aca="false">IF($A116="","",IFERROR(INDEX('Projeler ve Jüri'!$B$4:$B$53,MATCH($A116,'Projeler ve Jüri'!$A$4:$A$53,0))&amp;"",""))</f>
        <v/>
      </c>
      <c r="D116" s="20"/>
      <c r="E116" s="20"/>
      <c r="F116" s="21" t="str">
        <f aca="false">IF($A116="","",$A116&amp;"#"&amp;COUNTIF($A$4:$A116,$A116))</f>
        <v/>
      </c>
    </row>
    <row r="117" customFormat="false" ht="19.5" hidden="false" customHeight="true" outlineLevel="0" collapsed="false">
      <c r="A117" s="22"/>
      <c r="B117" s="23" t="str">
        <f aca="false">IF($A117="","",IFERROR(INDEX('Projeler ve Jüri'!$C$4:$C$53,MATCH($A117,'Projeler ve Jüri'!$A$4:$A$53,0))&amp;"",""))</f>
        <v/>
      </c>
      <c r="C117" s="23" t="str">
        <f aca="false">IF($A117="","",IFERROR(INDEX('Projeler ve Jüri'!$B$4:$B$53,MATCH($A117,'Projeler ve Jüri'!$A$4:$A$53,0))&amp;"",""))</f>
        <v/>
      </c>
      <c r="D117" s="20"/>
      <c r="E117" s="20"/>
      <c r="F117" s="21" t="str">
        <f aca="false">IF($A117="","",$A117&amp;"#"&amp;COUNTIF($A$4:$A117,$A117))</f>
        <v/>
      </c>
    </row>
    <row r="118" customFormat="false" ht="19.5" hidden="false" customHeight="true" outlineLevel="0" collapsed="false">
      <c r="A118" s="22"/>
      <c r="B118" s="23" t="str">
        <f aca="false">IF($A118="","",IFERROR(INDEX('Projeler ve Jüri'!$C$4:$C$53,MATCH($A118,'Projeler ve Jüri'!$A$4:$A$53,0))&amp;"",""))</f>
        <v/>
      </c>
      <c r="C118" s="23" t="str">
        <f aca="false">IF($A118="","",IFERROR(INDEX('Projeler ve Jüri'!$B$4:$B$53,MATCH($A118,'Projeler ve Jüri'!$A$4:$A$53,0))&amp;"",""))</f>
        <v/>
      </c>
      <c r="D118" s="20"/>
      <c r="E118" s="20"/>
      <c r="F118" s="21" t="str">
        <f aca="false">IF($A118="","",$A118&amp;"#"&amp;COUNTIF($A$4:$A118,$A118))</f>
        <v/>
      </c>
    </row>
    <row r="119" customFormat="false" ht="19.5" hidden="false" customHeight="true" outlineLevel="0" collapsed="false">
      <c r="A119" s="22"/>
      <c r="B119" s="23" t="str">
        <f aca="false">IF($A119="","",IFERROR(INDEX('Projeler ve Jüri'!$C$4:$C$53,MATCH($A119,'Projeler ve Jüri'!$A$4:$A$53,0))&amp;"",""))</f>
        <v/>
      </c>
      <c r="C119" s="23" t="str">
        <f aca="false">IF($A119="","",IFERROR(INDEX('Projeler ve Jüri'!$B$4:$B$53,MATCH($A119,'Projeler ve Jüri'!$A$4:$A$53,0))&amp;"",""))</f>
        <v/>
      </c>
      <c r="D119" s="20"/>
      <c r="E119" s="20"/>
      <c r="F119" s="21" t="str">
        <f aca="false">IF($A119="","",$A119&amp;"#"&amp;COUNTIF($A$4:$A119,$A119))</f>
        <v/>
      </c>
    </row>
    <row r="120" customFormat="false" ht="19.5" hidden="false" customHeight="true" outlineLevel="0" collapsed="false">
      <c r="A120" s="22"/>
      <c r="B120" s="23" t="str">
        <f aca="false">IF($A120="","",IFERROR(INDEX('Projeler ve Jüri'!$C$4:$C$53,MATCH($A120,'Projeler ve Jüri'!$A$4:$A$53,0))&amp;"",""))</f>
        <v/>
      </c>
      <c r="C120" s="23" t="str">
        <f aca="false">IF($A120="","",IFERROR(INDEX('Projeler ve Jüri'!$B$4:$B$53,MATCH($A120,'Projeler ve Jüri'!$A$4:$A$53,0))&amp;"",""))</f>
        <v/>
      </c>
      <c r="D120" s="20"/>
      <c r="E120" s="20"/>
      <c r="F120" s="21" t="str">
        <f aca="false">IF($A120="","",$A120&amp;"#"&amp;COUNTIF($A$4:$A120,$A120))</f>
        <v/>
      </c>
    </row>
    <row r="121" customFormat="false" ht="19.5" hidden="false" customHeight="true" outlineLevel="0" collapsed="false">
      <c r="A121" s="22"/>
      <c r="B121" s="23" t="str">
        <f aca="false">IF($A121="","",IFERROR(INDEX('Projeler ve Jüri'!$C$4:$C$53,MATCH($A121,'Projeler ve Jüri'!$A$4:$A$53,0))&amp;"",""))</f>
        <v/>
      </c>
      <c r="C121" s="23" t="str">
        <f aca="false">IF($A121="","",IFERROR(INDEX('Projeler ve Jüri'!$B$4:$B$53,MATCH($A121,'Projeler ve Jüri'!$A$4:$A$53,0))&amp;"",""))</f>
        <v/>
      </c>
      <c r="D121" s="20"/>
      <c r="E121" s="20"/>
      <c r="F121" s="21" t="str">
        <f aca="false">IF($A121="","",$A121&amp;"#"&amp;COUNTIF($A$4:$A121,$A121))</f>
        <v/>
      </c>
    </row>
    <row r="122" customFormat="false" ht="19.5" hidden="false" customHeight="true" outlineLevel="0" collapsed="false">
      <c r="A122" s="22"/>
      <c r="B122" s="23" t="str">
        <f aca="false">IF($A122="","",IFERROR(INDEX('Projeler ve Jüri'!$C$4:$C$53,MATCH($A122,'Projeler ve Jüri'!$A$4:$A$53,0))&amp;"",""))</f>
        <v/>
      </c>
      <c r="C122" s="23" t="str">
        <f aca="false">IF($A122="","",IFERROR(INDEX('Projeler ve Jüri'!$B$4:$B$53,MATCH($A122,'Projeler ve Jüri'!$A$4:$A$53,0))&amp;"",""))</f>
        <v/>
      </c>
      <c r="D122" s="20"/>
      <c r="E122" s="20"/>
      <c r="F122" s="21" t="str">
        <f aca="false">IF($A122="","",$A122&amp;"#"&amp;COUNTIF($A$4:$A122,$A122))</f>
        <v/>
      </c>
    </row>
    <row r="123" customFormat="false" ht="19.5" hidden="false" customHeight="true" outlineLevel="0" collapsed="false">
      <c r="A123" s="22"/>
      <c r="B123" s="23" t="str">
        <f aca="false">IF($A123="","",IFERROR(INDEX('Projeler ve Jüri'!$C$4:$C$53,MATCH($A123,'Projeler ve Jüri'!$A$4:$A$53,0))&amp;"",""))</f>
        <v/>
      </c>
      <c r="C123" s="23" t="str">
        <f aca="false">IF($A123="","",IFERROR(INDEX('Projeler ve Jüri'!$B$4:$B$53,MATCH($A123,'Projeler ve Jüri'!$A$4:$A$53,0))&amp;"",""))</f>
        <v/>
      </c>
      <c r="D123" s="20"/>
      <c r="E123" s="20"/>
      <c r="F123" s="21" t="str">
        <f aca="false">IF($A123="","",$A123&amp;"#"&amp;COUNTIF($A$4:$A123,$A123))</f>
        <v/>
      </c>
    </row>
    <row r="124" customFormat="false" ht="19.5" hidden="false" customHeight="true" outlineLevel="0" collapsed="false">
      <c r="A124" s="22"/>
      <c r="B124" s="23" t="str">
        <f aca="false">IF($A124="","",IFERROR(INDEX('Projeler ve Jüri'!$C$4:$C$53,MATCH($A124,'Projeler ve Jüri'!$A$4:$A$53,0))&amp;"",""))</f>
        <v/>
      </c>
      <c r="C124" s="23" t="str">
        <f aca="false">IF($A124="","",IFERROR(INDEX('Projeler ve Jüri'!$B$4:$B$53,MATCH($A124,'Projeler ve Jüri'!$A$4:$A$53,0))&amp;"",""))</f>
        <v/>
      </c>
      <c r="D124" s="20"/>
      <c r="E124" s="20"/>
      <c r="F124" s="21" t="str">
        <f aca="false">IF($A124="","",$A124&amp;"#"&amp;COUNTIF($A$4:$A124,$A124))</f>
        <v/>
      </c>
    </row>
    <row r="125" customFormat="false" ht="19.5" hidden="false" customHeight="true" outlineLevel="0" collapsed="false">
      <c r="A125" s="22"/>
      <c r="B125" s="23" t="str">
        <f aca="false">IF($A125="","",IFERROR(INDEX('Projeler ve Jüri'!$C$4:$C$53,MATCH($A125,'Projeler ve Jüri'!$A$4:$A$53,0))&amp;"",""))</f>
        <v/>
      </c>
      <c r="C125" s="23" t="str">
        <f aca="false">IF($A125="","",IFERROR(INDEX('Projeler ve Jüri'!$B$4:$B$53,MATCH($A125,'Projeler ve Jüri'!$A$4:$A$53,0))&amp;"",""))</f>
        <v/>
      </c>
      <c r="D125" s="20"/>
      <c r="E125" s="20"/>
      <c r="F125" s="21" t="str">
        <f aca="false">IF($A125="","",$A125&amp;"#"&amp;COUNTIF($A$4:$A125,$A125))</f>
        <v/>
      </c>
    </row>
    <row r="126" customFormat="false" ht="19.5" hidden="false" customHeight="true" outlineLevel="0" collapsed="false">
      <c r="A126" s="22"/>
      <c r="B126" s="23" t="str">
        <f aca="false">IF($A126="","",IFERROR(INDEX('Projeler ve Jüri'!$C$4:$C$53,MATCH($A126,'Projeler ve Jüri'!$A$4:$A$53,0))&amp;"",""))</f>
        <v/>
      </c>
      <c r="C126" s="23" t="str">
        <f aca="false">IF($A126="","",IFERROR(INDEX('Projeler ve Jüri'!$B$4:$B$53,MATCH($A126,'Projeler ve Jüri'!$A$4:$A$53,0))&amp;"",""))</f>
        <v/>
      </c>
      <c r="D126" s="20"/>
      <c r="E126" s="20"/>
      <c r="F126" s="21" t="str">
        <f aca="false">IF($A126="","",$A126&amp;"#"&amp;COUNTIF($A$4:$A126,$A126))</f>
        <v/>
      </c>
    </row>
    <row r="127" customFormat="false" ht="19.5" hidden="false" customHeight="true" outlineLevel="0" collapsed="false">
      <c r="A127" s="22"/>
      <c r="B127" s="23" t="str">
        <f aca="false">IF($A127="","",IFERROR(INDEX('Projeler ve Jüri'!$C$4:$C$53,MATCH($A127,'Projeler ve Jüri'!$A$4:$A$53,0))&amp;"",""))</f>
        <v/>
      </c>
      <c r="C127" s="23" t="str">
        <f aca="false">IF($A127="","",IFERROR(INDEX('Projeler ve Jüri'!$B$4:$B$53,MATCH($A127,'Projeler ve Jüri'!$A$4:$A$53,0))&amp;"",""))</f>
        <v/>
      </c>
      <c r="D127" s="20"/>
      <c r="E127" s="20"/>
      <c r="F127" s="21" t="str">
        <f aca="false">IF($A127="","",$A127&amp;"#"&amp;COUNTIF($A$4:$A127,$A127))</f>
        <v/>
      </c>
    </row>
    <row r="128" customFormat="false" ht="19.5" hidden="false" customHeight="true" outlineLevel="0" collapsed="false">
      <c r="A128" s="22"/>
      <c r="B128" s="23" t="str">
        <f aca="false">IF($A128="","",IFERROR(INDEX('Projeler ve Jüri'!$C$4:$C$53,MATCH($A128,'Projeler ve Jüri'!$A$4:$A$53,0))&amp;"",""))</f>
        <v/>
      </c>
      <c r="C128" s="23" t="str">
        <f aca="false">IF($A128="","",IFERROR(INDEX('Projeler ve Jüri'!$B$4:$B$53,MATCH($A128,'Projeler ve Jüri'!$A$4:$A$53,0))&amp;"",""))</f>
        <v/>
      </c>
      <c r="D128" s="20"/>
      <c r="E128" s="20"/>
      <c r="F128" s="21" t="str">
        <f aca="false">IF($A128="","",$A128&amp;"#"&amp;COUNTIF($A$4:$A128,$A128))</f>
        <v/>
      </c>
    </row>
    <row r="129" customFormat="false" ht="19.5" hidden="false" customHeight="true" outlineLevel="0" collapsed="false">
      <c r="A129" s="22"/>
      <c r="B129" s="23" t="str">
        <f aca="false">IF($A129="","",IFERROR(INDEX('Projeler ve Jüri'!$C$4:$C$53,MATCH($A129,'Projeler ve Jüri'!$A$4:$A$53,0))&amp;"",""))</f>
        <v/>
      </c>
      <c r="C129" s="23" t="str">
        <f aca="false">IF($A129="","",IFERROR(INDEX('Projeler ve Jüri'!$B$4:$B$53,MATCH($A129,'Projeler ve Jüri'!$A$4:$A$53,0))&amp;"",""))</f>
        <v/>
      </c>
      <c r="D129" s="20"/>
      <c r="E129" s="20"/>
      <c r="F129" s="21" t="str">
        <f aca="false">IF($A129="","",$A129&amp;"#"&amp;COUNTIF($A$4:$A129,$A129))</f>
        <v/>
      </c>
    </row>
    <row r="130" customFormat="false" ht="19.5" hidden="false" customHeight="true" outlineLevel="0" collapsed="false">
      <c r="A130" s="22"/>
      <c r="B130" s="23" t="str">
        <f aca="false">IF($A130="","",IFERROR(INDEX('Projeler ve Jüri'!$C$4:$C$53,MATCH($A130,'Projeler ve Jüri'!$A$4:$A$53,0))&amp;"",""))</f>
        <v/>
      </c>
      <c r="C130" s="23" t="str">
        <f aca="false">IF($A130="","",IFERROR(INDEX('Projeler ve Jüri'!$B$4:$B$53,MATCH($A130,'Projeler ve Jüri'!$A$4:$A$53,0))&amp;"",""))</f>
        <v/>
      </c>
      <c r="D130" s="20"/>
      <c r="E130" s="20"/>
      <c r="F130" s="21" t="str">
        <f aca="false">IF($A130="","",$A130&amp;"#"&amp;COUNTIF($A$4:$A130,$A130))</f>
        <v/>
      </c>
    </row>
    <row r="131" customFormat="false" ht="19.5" hidden="false" customHeight="true" outlineLevel="0" collapsed="false">
      <c r="A131" s="22"/>
      <c r="B131" s="23" t="str">
        <f aca="false">IF($A131="","",IFERROR(INDEX('Projeler ve Jüri'!$C$4:$C$53,MATCH($A131,'Projeler ve Jüri'!$A$4:$A$53,0))&amp;"",""))</f>
        <v/>
      </c>
      <c r="C131" s="23" t="str">
        <f aca="false">IF($A131="","",IFERROR(INDEX('Projeler ve Jüri'!$B$4:$B$53,MATCH($A131,'Projeler ve Jüri'!$A$4:$A$53,0))&amp;"",""))</f>
        <v/>
      </c>
      <c r="D131" s="20"/>
      <c r="E131" s="20"/>
      <c r="F131" s="21" t="str">
        <f aca="false">IF($A131="","",$A131&amp;"#"&amp;COUNTIF($A$4:$A131,$A131))</f>
        <v/>
      </c>
    </row>
    <row r="132" customFormat="false" ht="19.5" hidden="false" customHeight="true" outlineLevel="0" collapsed="false">
      <c r="A132" s="22"/>
      <c r="B132" s="23" t="str">
        <f aca="false">IF($A132="","",IFERROR(INDEX('Projeler ve Jüri'!$C$4:$C$53,MATCH($A132,'Projeler ve Jüri'!$A$4:$A$53,0))&amp;"",""))</f>
        <v/>
      </c>
      <c r="C132" s="23" t="str">
        <f aca="false">IF($A132="","",IFERROR(INDEX('Projeler ve Jüri'!$B$4:$B$53,MATCH($A132,'Projeler ve Jüri'!$A$4:$A$53,0))&amp;"",""))</f>
        <v/>
      </c>
      <c r="D132" s="20"/>
      <c r="E132" s="20"/>
      <c r="F132" s="21" t="str">
        <f aca="false">IF($A132="","",$A132&amp;"#"&amp;COUNTIF($A$4:$A132,$A132))</f>
        <v/>
      </c>
    </row>
    <row r="133" customFormat="false" ht="19.5" hidden="false" customHeight="true" outlineLevel="0" collapsed="false">
      <c r="A133" s="22"/>
      <c r="B133" s="23" t="str">
        <f aca="false">IF($A133="","",IFERROR(INDEX('Projeler ve Jüri'!$C$4:$C$53,MATCH($A133,'Projeler ve Jüri'!$A$4:$A$53,0))&amp;"",""))</f>
        <v/>
      </c>
      <c r="C133" s="23" t="str">
        <f aca="false">IF($A133="","",IFERROR(INDEX('Projeler ve Jüri'!$B$4:$B$53,MATCH($A133,'Projeler ve Jüri'!$A$4:$A$53,0))&amp;"",""))</f>
        <v/>
      </c>
      <c r="D133" s="20"/>
      <c r="E133" s="20"/>
      <c r="F133" s="21" t="str">
        <f aca="false">IF($A133="","",$A133&amp;"#"&amp;COUNTIF($A$4:$A133,$A133))</f>
        <v/>
      </c>
    </row>
    <row r="134" customFormat="false" ht="19.5" hidden="false" customHeight="true" outlineLevel="0" collapsed="false">
      <c r="A134" s="22"/>
      <c r="B134" s="23" t="str">
        <f aca="false">IF($A134="","",IFERROR(INDEX('Projeler ve Jüri'!$C$4:$C$53,MATCH($A134,'Projeler ve Jüri'!$A$4:$A$53,0))&amp;"",""))</f>
        <v/>
      </c>
      <c r="C134" s="23" t="str">
        <f aca="false">IF($A134="","",IFERROR(INDEX('Projeler ve Jüri'!$B$4:$B$53,MATCH($A134,'Projeler ve Jüri'!$A$4:$A$53,0))&amp;"",""))</f>
        <v/>
      </c>
      <c r="D134" s="20"/>
      <c r="E134" s="20"/>
      <c r="F134" s="21" t="str">
        <f aca="false">IF($A134="","",$A134&amp;"#"&amp;COUNTIF($A$4:$A134,$A134))</f>
        <v/>
      </c>
    </row>
    <row r="135" customFormat="false" ht="19.5" hidden="false" customHeight="true" outlineLevel="0" collapsed="false">
      <c r="A135" s="22"/>
      <c r="B135" s="23" t="str">
        <f aca="false">IF($A135="","",IFERROR(INDEX('Projeler ve Jüri'!$C$4:$C$53,MATCH($A135,'Projeler ve Jüri'!$A$4:$A$53,0))&amp;"",""))</f>
        <v/>
      </c>
      <c r="C135" s="23" t="str">
        <f aca="false">IF($A135="","",IFERROR(INDEX('Projeler ve Jüri'!$B$4:$B$53,MATCH($A135,'Projeler ve Jüri'!$A$4:$A$53,0))&amp;"",""))</f>
        <v/>
      </c>
      <c r="D135" s="20"/>
      <c r="E135" s="20"/>
      <c r="F135" s="21" t="str">
        <f aca="false">IF($A135="","",$A135&amp;"#"&amp;COUNTIF($A$4:$A135,$A135))</f>
        <v/>
      </c>
    </row>
    <row r="136" customFormat="false" ht="19.5" hidden="false" customHeight="true" outlineLevel="0" collapsed="false">
      <c r="A136" s="22"/>
      <c r="B136" s="23" t="str">
        <f aca="false">IF($A136="","",IFERROR(INDEX('Projeler ve Jüri'!$C$4:$C$53,MATCH($A136,'Projeler ve Jüri'!$A$4:$A$53,0))&amp;"",""))</f>
        <v/>
      </c>
      <c r="C136" s="23" t="str">
        <f aca="false">IF($A136="","",IFERROR(INDEX('Projeler ve Jüri'!$B$4:$B$53,MATCH($A136,'Projeler ve Jüri'!$A$4:$A$53,0))&amp;"",""))</f>
        <v/>
      </c>
      <c r="D136" s="20"/>
      <c r="E136" s="20"/>
      <c r="F136" s="21" t="str">
        <f aca="false">IF($A136="","",$A136&amp;"#"&amp;COUNTIF($A$4:$A136,$A136))</f>
        <v/>
      </c>
    </row>
    <row r="137" customFormat="false" ht="19.5" hidden="false" customHeight="true" outlineLevel="0" collapsed="false">
      <c r="A137" s="22"/>
      <c r="B137" s="23" t="str">
        <f aca="false">IF($A137="","",IFERROR(INDEX('Projeler ve Jüri'!$C$4:$C$53,MATCH($A137,'Projeler ve Jüri'!$A$4:$A$53,0))&amp;"",""))</f>
        <v/>
      </c>
      <c r="C137" s="23" t="str">
        <f aca="false">IF($A137="","",IFERROR(INDEX('Projeler ve Jüri'!$B$4:$B$53,MATCH($A137,'Projeler ve Jüri'!$A$4:$A$53,0))&amp;"",""))</f>
        <v/>
      </c>
      <c r="D137" s="20"/>
      <c r="E137" s="20"/>
      <c r="F137" s="21" t="str">
        <f aca="false">IF($A137="","",$A137&amp;"#"&amp;COUNTIF($A$4:$A137,$A137))</f>
        <v/>
      </c>
    </row>
    <row r="138" customFormat="false" ht="19.5" hidden="false" customHeight="true" outlineLevel="0" collapsed="false">
      <c r="A138" s="22"/>
      <c r="B138" s="23" t="str">
        <f aca="false">IF($A138="","",IFERROR(INDEX('Projeler ve Jüri'!$C$4:$C$53,MATCH($A138,'Projeler ve Jüri'!$A$4:$A$53,0))&amp;"",""))</f>
        <v/>
      </c>
      <c r="C138" s="23" t="str">
        <f aca="false">IF($A138="","",IFERROR(INDEX('Projeler ve Jüri'!$B$4:$B$53,MATCH($A138,'Projeler ve Jüri'!$A$4:$A$53,0))&amp;"",""))</f>
        <v/>
      </c>
      <c r="D138" s="20"/>
      <c r="E138" s="20"/>
      <c r="F138" s="21" t="str">
        <f aca="false">IF($A138="","",$A138&amp;"#"&amp;COUNTIF($A$4:$A138,$A138))</f>
        <v/>
      </c>
    </row>
    <row r="139" customFormat="false" ht="19.5" hidden="false" customHeight="true" outlineLevel="0" collapsed="false">
      <c r="A139" s="22"/>
      <c r="B139" s="23" t="str">
        <f aca="false">IF($A139="","",IFERROR(INDEX('Projeler ve Jüri'!$C$4:$C$53,MATCH($A139,'Projeler ve Jüri'!$A$4:$A$53,0))&amp;"",""))</f>
        <v/>
      </c>
      <c r="C139" s="23" t="str">
        <f aca="false">IF($A139="","",IFERROR(INDEX('Projeler ve Jüri'!$B$4:$B$53,MATCH($A139,'Projeler ve Jüri'!$A$4:$A$53,0))&amp;"",""))</f>
        <v/>
      </c>
      <c r="D139" s="20"/>
      <c r="E139" s="20"/>
      <c r="F139" s="21" t="str">
        <f aca="false">IF($A139="","",$A139&amp;"#"&amp;COUNTIF($A$4:$A139,$A139))</f>
        <v/>
      </c>
    </row>
    <row r="140" customFormat="false" ht="19.5" hidden="false" customHeight="true" outlineLevel="0" collapsed="false">
      <c r="A140" s="22"/>
      <c r="B140" s="23" t="str">
        <f aca="false">IF($A140="","",IFERROR(INDEX('Projeler ve Jüri'!$C$4:$C$53,MATCH($A140,'Projeler ve Jüri'!$A$4:$A$53,0))&amp;"",""))</f>
        <v/>
      </c>
      <c r="C140" s="23" t="str">
        <f aca="false">IF($A140="","",IFERROR(INDEX('Projeler ve Jüri'!$B$4:$B$53,MATCH($A140,'Projeler ve Jüri'!$A$4:$A$53,0))&amp;"",""))</f>
        <v/>
      </c>
      <c r="D140" s="20"/>
      <c r="E140" s="20"/>
      <c r="F140" s="21" t="str">
        <f aca="false">IF($A140="","",$A140&amp;"#"&amp;COUNTIF($A$4:$A140,$A140))</f>
        <v/>
      </c>
    </row>
    <row r="141" customFormat="false" ht="19.5" hidden="false" customHeight="true" outlineLevel="0" collapsed="false">
      <c r="A141" s="22"/>
      <c r="B141" s="23" t="str">
        <f aca="false">IF($A141="","",IFERROR(INDEX('Projeler ve Jüri'!$C$4:$C$53,MATCH($A141,'Projeler ve Jüri'!$A$4:$A$53,0))&amp;"",""))</f>
        <v/>
      </c>
      <c r="C141" s="23" t="str">
        <f aca="false">IF($A141="","",IFERROR(INDEX('Projeler ve Jüri'!$B$4:$B$53,MATCH($A141,'Projeler ve Jüri'!$A$4:$A$53,0))&amp;"",""))</f>
        <v/>
      </c>
      <c r="D141" s="20"/>
      <c r="E141" s="20"/>
      <c r="F141" s="21" t="str">
        <f aca="false">IF($A141="","",$A141&amp;"#"&amp;COUNTIF($A$4:$A141,$A141))</f>
        <v/>
      </c>
    </row>
    <row r="142" customFormat="false" ht="19.5" hidden="false" customHeight="true" outlineLevel="0" collapsed="false">
      <c r="A142" s="22"/>
      <c r="B142" s="23" t="str">
        <f aca="false">IF($A142="","",IFERROR(INDEX('Projeler ve Jüri'!$C$4:$C$53,MATCH($A142,'Projeler ve Jüri'!$A$4:$A$53,0))&amp;"",""))</f>
        <v/>
      </c>
      <c r="C142" s="23" t="str">
        <f aca="false">IF($A142="","",IFERROR(INDEX('Projeler ve Jüri'!$B$4:$B$53,MATCH($A142,'Projeler ve Jüri'!$A$4:$A$53,0))&amp;"",""))</f>
        <v/>
      </c>
      <c r="D142" s="20"/>
      <c r="E142" s="20"/>
      <c r="F142" s="21" t="str">
        <f aca="false">IF($A142="","",$A142&amp;"#"&amp;COUNTIF($A$4:$A142,$A142))</f>
        <v/>
      </c>
    </row>
    <row r="143" customFormat="false" ht="19.5" hidden="false" customHeight="true" outlineLevel="0" collapsed="false">
      <c r="A143" s="22"/>
      <c r="B143" s="23" t="str">
        <f aca="false">IF($A143="","",IFERROR(INDEX('Projeler ve Jüri'!$C$4:$C$53,MATCH($A143,'Projeler ve Jüri'!$A$4:$A$53,0))&amp;"",""))</f>
        <v/>
      </c>
      <c r="C143" s="23" t="str">
        <f aca="false">IF($A143="","",IFERROR(INDEX('Projeler ve Jüri'!$B$4:$B$53,MATCH($A143,'Projeler ve Jüri'!$A$4:$A$53,0))&amp;"",""))</f>
        <v/>
      </c>
      <c r="D143" s="20"/>
      <c r="E143" s="20"/>
      <c r="F143" s="21" t="str">
        <f aca="false">IF($A143="","",$A143&amp;"#"&amp;COUNTIF($A$4:$A143,$A143))</f>
        <v/>
      </c>
    </row>
    <row r="144" customFormat="false" ht="19.5" hidden="false" customHeight="true" outlineLevel="0" collapsed="false">
      <c r="A144" s="22"/>
      <c r="B144" s="23" t="str">
        <f aca="false">IF($A144="","",IFERROR(INDEX('Projeler ve Jüri'!$C$4:$C$53,MATCH($A144,'Projeler ve Jüri'!$A$4:$A$53,0))&amp;"",""))</f>
        <v/>
      </c>
      <c r="C144" s="23" t="str">
        <f aca="false">IF($A144="","",IFERROR(INDEX('Projeler ve Jüri'!$B$4:$B$53,MATCH($A144,'Projeler ve Jüri'!$A$4:$A$53,0))&amp;"",""))</f>
        <v/>
      </c>
      <c r="D144" s="20"/>
      <c r="E144" s="20"/>
      <c r="F144" s="21" t="str">
        <f aca="false">IF($A144="","",$A144&amp;"#"&amp;COUNTIF($A$4:$A144,$A144))</f>
        <v/>
      </c>
    </row>
    <row r="145" customFormat="false" ht="19.5" hidden="false" customHeight="true" outlineLevel="0" collapsed="false">
      <c r="A145" s="22"/>
      <c r="B145" s="23" t="str">
        <f aca="false">IF($A145="","",IFERROR(INDEX('Projeler ve Jüri'!$C$4:$C$53,MATCH($A145,'Projeler ve Jüri'!$A$4:$A$53,0))&amp;"",""))</f>
        <v/>
      </c>
      <c r="C145" s="23" t="str">
        <f aca="false">IF($A145="","",IFERROR(INDEX('Projeler ve Jüri'!$B$4:$B$53,MATCH($A145,'Projeler ve Jüri'!$A$4:$A$53,0))&amp;"",""))</f>
        <v/>
      </c>
      <c r="D145" s="20"/>
      <c r="E145" s="20"/>
      <c r="F145" s="21" t="str">
        <f aca="false">IF($A145="","",$A145&amp;"#"&amp;COUNTIF($A$4:$A145,$A145))</f>
        <v/>
      </c>
    </row>
    <row r="146" customFormat="false" ht="19.5" hidden="false" customHeight="true" outlineLevel="0" collapsed="false">
      <c r="A146" s="22"/>
      <c r="B146" s="23" t="str">
        <f aca="false">IF($A146="","",IFERROR(INDEX('Projeler ve Jüri'!$C$4:$C$53,MATCH($A146,'Projeler ve Jüri'!$A$4:$A$53,0))&amp;"",""))</f>
        <v/>
      </c>
      <c r="C146" s="23" t="str">
        <f aca="false">IF($A146="","",IFERROR(INDEX('Projeler ve Jüri'!$B$4:$B$53,MATCH($A146,'Projeler ve Jüri'!$A$4:$A$53,0))&amp;"",""))</f>
        <v/>
      </c>
      <c r="D146" s="20"/>
      <c r="E146" s="20"/>
      <c r="F146" s="21" t="str">
        <f aca="false">IF($A146="","",$A146&amp;"#"&amp;COUNTIF($A$4:$A146,$A146))</f>
        <v/>
      </c>
    </row>
    <row r="147" customFormat="false" ht="19.5" hidden="false" customHeight="true" outlineLevel="0" collapsed="false">
      <c r="A147" s="22"/>
      <c r="B147" s="23" t="str">
        <f aca="false">IF($A147="","",IFERROR(INDEX('Projeler ve Jüri'!$C$4:$C$53,MATCH($A147,'Projeler ve Jüri'!$A$4:$A$53,0))&amp;"",""))</f>
        <v/>
      </c>
      <c r="C147" s="23" t="str">
        <f aca="false">IF($A147="","",IFERROR(INDEX('Projeler ve Jüri'!$B$4:$B$53,MATCH($A147,'Projeler ve Jüri'!$A$4:$A$53,0))&amp;"",""))</f>
        <v/>
      </c>
      <c r="D147" s="20"/>
      <c r="E147" s="20"/>
      <c r="F147" s="21" t="str">
        <f aca="false">IF($A147="","",$A147&amp;"#"&amp;COUNTIF($A$4:$A147,$A147))</f>
        <v/>
      </c>
    </row>
    <row r="148" customFormat="false" ht="19.5" hidden="false" customHeight="true" outlineLevel="0" collapsed="false">
      <c r="A148" s="22"/>
      <c r="B148" s="23" t="str">
        <f aca="false">IF($A148="","",IFERROR(INDEX('Projeler ve Jüri'!$C$4:$C$53,MATCH($A148,'Projeler ve Jüri'!$A$4:$A$53,0))&amp;"",""))</f>
        <v/>
      </c>
      <c r="C148" s="23" t="str">
        <f aca="false">IF($A148="","",IFERROR(INDEX('Projeler ve Jüri'!$B$4:$B$53,MATCH($A148,'Projeler ve Jüri'!$A$4:$A$53,0))&amp;"",""))</f>
        <v/>
      </c>
      <c r="D148" s="20"/>
      <c r="E148" s="20"/>
      <c r="F148" s="21" t="str">
        <f aca="false">IF($A148="","",$A148&amp;"#"&amp;COUNTIF($A$4:$A148,$A148))</f>
        <v/>
      </c>
    </row>
    <row r="149" customFormat="false" ht="19.5" hidden="false" customHeight="true" outlineLevel="0" collapsed="false">
      <c r="A149" s="22"/>
      <c r="B149" s="23" t="str">
        <f aca="false">IF($A149="","",IFERROR(INDEX('Projeler ve Jüri'!$C$4:$C$53,MATCH($A149,'Projeler ve Jüri'!$A$4:$A$53,0))&amp;"",""))</f>
        <v/>
      </c>
      <c r="C149" s="23" t="str">
        <f aca="false">IF($A149="","",IFERROR(INDEX('Projeler ve Jüri'!$B$4:$B$53,MATCH($A149,'Projeler ve Jüri'!$A$4:$A$53,0))&amp;"",""))</f>
        <v/>
      </c>
      <c r="D149" s="20"/>
      <c r="E149" s="20"/>
      <c r="F149" s="21" t="str">
        <f aca="false">IF($A149="","",$A149&amp;"#"&amp;COUNTIF($A$4:$A149,$A149))</f>
        <v/>
      </c>
    </row>
    <row r="150" customFormat="false" ht="19.5" hidden="false" customHeight="true" outlineLevel="0" collapsed="false">
      <c r="A150" s="22"/>
      <c r="B150" s="23" t="str">
        <f aca="false">IF($A150="","",IFERROR(INDEX('Projeler ve Jüri'!$C$4:$C$53,MATCH($A150,'Projeler ve Jüri'!$A$4:$A$53,0))&amp;"",""))</f>
        <v/>
      </c>
      <c r="C150" s="23" t="str">
        <f aca="false">IF($A150="","",IFERROR(INDEX('Projeler ve Jüri'!$B$4:$B$53,MATCH($A150,'Projeler ve Jüri'!$A$4:$A$53,0))&amp;"",""))</f>
        <v/>
      </c>
      <c r="D150" s="20"/>
      <c r="E150" s="20"/>
      <c r="F150" s="21" t="str">
        <f aca="false">IF($A150="","",$A150&amp;"#"&amp;COUNTIF($A$4:$A150,$A150))</f>
        <v/>
      </c>
    </row>
    <row r="151" customFormat="false" ht="19.5" hidden="false" customHeight="true" outlineLevel="0" collapsed="false">
      <c r="A151" s="22"/>
      <c r="B151" s="23" t="str">
        <f aca="false">IF($A151="","",IFERROR(INDEX('Projeler ve Jüri'!$C$4:$C$53,MATCH($A151,'Projeler ve Jüri'!$A$4:$A$53,0))&amp;"",""))</f>
        <v/>
      </c>
      <c r="C151" s="23" t="str">
        <f aca="false">IF($A151="","",IFERROR(INDEX('Projeler ve Jüri'!$B$4:$B$53,MATCH($A151,'Projeler ve Jüri'!$A$4:$A$53,0))&amp;"",""))</f>
        <v/>
      </c>
      <c r="D151" s="20"/>
      <c r="E151" s="20"/>
      <c r="F151" s="21" t="str">
        <f aca="false">IF($A151="","",$A151&amp;"#"&amp;COUNTIF($A$4:$A151,$A151))</f>
        <v/>
      </c>
    </row>
    <row r="152" customFormat="false" ht="19.5" hidden="false" customHeight="true" outlineLevel="0" collapsed="false">
      <c r="A152" s="22"/>
      <c r="B152" s="23" t="str">
        <f aca="false">IF($A152="","",IFERROR(INDEX('Projeler ve Jüri'!$C$4:$C$53,MATCH($A152,'Projeler ve Jüri'!$A$4:$A$53,0))&amp;"",""))</f>
        <v/>
      </c>
      <c r="C152" s="23" t="str">
        <f aca="false">IF($A152="","",IFERROR(INDEX('Projeler ve Jüri'!$B$4:$B$53,MATCH($A152,'Projeler ve Jüri'!$A$4:$A$53,0))&amp;"",""))</f>
        <v/>
      </c>
      <c r="D152" s="20"/>
      <c r="E152" s="20"/>
      <c r="F152" s="21" t="str">
        <f aca="false">IF($A152="","",$A152&amp;"#"&amp;COUNTIF($A$4:$A152,$A152))</f>
        <v/>
      </c>
    </row>
    <row r="153" customFormat="false" ht="19.5" hidden="false" customHeight="true" outlineLevel="0" collapsed="false">
      <c r="A153" s="22"/>
      <c r="B153" s="23" t="str">
        <f aca="false">IF($A153="","",IFERROR(INDEX('Projeler ve Jüri'!$C$4:$C$53,MATCH($A153,'Projeler ve Jüri'!$A$4:$A$53,0))&amp;"",""))</f>
        <v/>
      </c>
      <c r="C153" s="23" t="str">
        <f aca="false">IF($A153="","",IFERROR(INDEX('Projeler ve Jüri'!$B$4:$B$53,MATCH($A153,'Projeler ve Jüri'!$A$4:$A$53,0))&amp;"",""))</f>
        <v/>
      </c>
      <c r="D153" s="20"/>
      <c r="E153" s="20"/>
      <c r="F153" s="21" t="str">
        <f aca="false">IF($A153="","",$A153&amp;"#"&amp;COUNTIF($A$4:$A153,$A153))</f>
        <v/>
      </c>
    </row>
    <row r="154" customFormat="false" ht="19.5" hidden="false" customHeight="true" outlineLevel="0" collapsed="false">
      <c r="A154" s="22"/>
      <c r="B154" s="23" t="str">
        <f aca="false">IF($A154="","",IFERROR(INDEX('Projeler ve Jüri'!$C$4:$C$53,MATCH($A154,'Projeler ve Jüri'!$A$4:$A$53,0))&amp;"",""))</f>
        <v/>
      </c>
      <c r="C154" s="23" t="str">
        <f aca="false">IF($A154="","",IFERROR(INDEX('Projeler ve Jüri'!$B$4:$B$53,MATCH($A154,'Projeler ve Jüri'!$A$4:$A$53,0))&amp;"",""))</f>
        <v/>
      </c>
      <c r="D154" s="20"/>
      <c r="E154" s="20"/>
      <c r="F154" s="21" t="str">
        <f aca="false">IF($A154="","",$A154&amp;"#"&amp;COUNTIF($A$4:$A154,$A154))</f>
        <v/>
      </c>
    </row>
    <row r="155" customFormat="false" ht="19.5" hidden="false" customHeight="true" outlineLevel="0" collapsed="false">
      <c r="A155" s="22"/>
      <c r="B155" s="23" t="str">
        <f aca="false">IF($A155="","",IFERROR(INDEX('Projeler ve Jüri'!$C$4:$C$53,MATCH($A155,'Projeler ve Jüri'!$A$4:$A$53,0))&amp;"",""))</f>
        <v/>
      </c>
      <c r="C155" s="23" t="str">
        <f aca="false">IF($A155="","",IFERROR(INDEX('Projeler ve Jüri'!$B$4:$B$53,MATCH($A155,'Projeler ve Jüri'!$A$4:$A$53,0))&amp;"",""))</f>
        <v/>
      </c>
      <c r="D155" s="20"/>
      <c r="E155" s="20"/>
      <c r="F155" s="21" t="str">
        <f aca="false">IF($A155="","",$A155&amp;"#"&amp;COUNTIF($A$4:$A155,$A155))</f>
        <v/>
      </c>
    </row>
    <row r="156" customFormat="false" ht="19.5" hidden="false" customHeight="true" outlineLevel="0" collapsed="false">
      <c r="A156" s="22"/>
      <c r="B156" s="23" t="str">
        <f aca="false">IF($A156="","",IFERROR(INDEX('Projeler ve Jüri'!$C$4:$C$53,MATCH($A156,'Projeler ve Jüri'!$A$4:$A$53,0))&amp;"",""))</f>
        <v/>
      </c>
      <c r="C156" s="23" t="str">
        <f aca="false">IF($A156="","",IFERROR(INDEX('Projeler ve Jüri'!$B$4:$B$53,MATCH($A156,'Projeler ve Jüri'!$A$4:$A$53,0))&amp;"",""))</f>
        <v/>
      </c>
      <c r="D156" s="20"/>
      <c r="E156" s="20"/>
      <c r="F156" s="21" t="str">
        <f aca="false">IF($A156="","",$A156&amp;"#"&amp;COUNTIF($A$4:$A156,$A156))</f>
        <v/>
      </c>
    </row>
    <row r="157" customFormat="false" ht="19.5" hidden="false" customHeight="true" outlineLevel="0" collapsed="false">
      <c r="A157" s="22"/>
      <c r="B157" s="23" t="str">
        <f aca="false">IF($A157="","",IFERROR(INDEX('Projeler ve Jüri'!$C$4:$C$53,MATCH($A157,'Projeler ve Jüri'!$A$4:$A$53,0))&amp;"",""))</f>
        <v/>
      </c>
      <c r="C157" s="23" t="str">
        <f aca="false">IF($A157="","",IFERROR(INDEX('Projeler ve Jüri'!$B$4:$B$53,MATCH($A157,'Projeler ve Jüri'!$A$4:$A$53,0))&amp;"",""))</f>
        <v/>
      </c>
      <c r="D157" s="20"/>
      <c r="E157" s="20"/>
      <c r="F157" s="21" t="str">
        <f aca="false">IF($A157="","",$A157&amp;"#"&amp;COUNTIF($A$4:$A157,$A157))</f>
        <v/>
      </c>
    </row>
    <row r="158" customFormat="false" ht="19.5" hidden="false" customHeight="true" outlineLevel="0" collapsed="false">
      <c r="A158" s="22"/>
      <c r="B158" s="23" t="str">
        <f aca="false">IF($A158="","",IFERROR(INDEX('Projeler ve Jüri'!$C$4:$C$53,MATCH($A158,'Projeler ve Jüri'!$A$4:$A$53,0))&amp;"",""))</f>
        <v/>
      </c>
      <c r="C158" s="23" t="str">
        <f aca="false">IF($A158="","",IFERROR(INDEX('Projeler ve Jüri'!$B$4:$B$53,MATCH($A158,'Projeler ve Jüri'!$A$4:$A$53,0))&amp;"",""))</f>
        <v/>
      </c>
      <c r="D158" s="20"/>
      <c r="E158" s="20"/>
      <c r="F158" s="21" t="str">
        <f aca="false">IF($A158="","",$A158&amp;"#"&amp;COUNTIF($A$4:$A158,$A158))</f>
        <v/>
      </c>
    </row>
    <row r="159" customFormat="false" ht="19.5" hidden="false" customHeight="true" outlineLevel="0" collapsed="false">
      <c r="A159" s="22"/>
      <c r="B159" s="23" t="str">
        <f aca="false">IF($A159="","",IFERROR(INDEX('Projeler ve Jüri'!$C$4:$C$53,MATCH($A159,'Projeler ve Jüri'!$A$4:$A$53,0))&amp;"",""))</f>
        <v/>
      </c>
      <c r="C159" s="23" t="str">
        <f aca="false">IF($A159="","",IFERROR(INDEX('Projeler ve Jüri'!$B$4:$B$53,MATCH($A159,'Projeler ve Jüri'!$A$4:$A$53,0))&amp;"",""))</f>
        <v/>
      </c>
      <c r="D159" s="20"/>
      <c r="E159" s="20"/>
      <c r="F159" s="21" t="str">
        <f aca="false">IF($A159="","",$A159&amp;"#"&amp;COUNTIF($A$4:$A159,$A159))</f>
        <v/>
      </c>
    </row>
    <row r="160" customFormat="false" ht="19.5" hidden="false" customHeight="true" outlineLevel="0" collapsed="false">
      <c r="A160" s="22"/>
      <c r="B160" s="23" t="str">
        <f aca="false">IF($A160="","",IFERROR(INDEX('Projeler ve Jüri'!$C$4:$C$53,MATCH($A160,'Projeler ve Jüri'!$A$4:$A$53,0))&amp;"",""))</f>
        <v/>
      </c>
      <c r="C160" s="23" t="str">
        <f aca="false">IF($A160="","",IFERROR(INDEX('Projeler ve Jüri'!$B$4:$B$53,MATCH($A160,'Projeler ve Jüri'!$A$4:$A$53,0))&amp;"",""))</f>
        <v/>
      </c>
      <c r="D160" s="20"/>
      <c r="E160" s="20"/>
      <c r="F160" s="21" t="str">
        <f aca="false">IF($A160="","",$A160&amp;"#"&amp;COUNTIF($A$4:$A160,$A160))</f>
        <v/>
      </c>
    </row>
    <row r="161" customFormat="false" ht="19.5" hidden="false" customHeight="true" outlineLevel="0" collapsed="false">
      <c r="A161" s="22"/>
      <c r="B161" s="23" t="str">
        <f aca="false">IF($A161="","",IFERROR(INDEX('Projeler ve Jüri'!$C$4:$C$53,MATCH($A161,'Projeler ve Jüri'!$A$4:$A$53,0))&amp;"",""))</f>
        <v/>
      </c>
      <c r="C161" s="23" t="str">
        <f aca="false">IF($A161="","",IFERROR(INDEX('Projeler ve Jüri'!$B$4:$B$53,MATCH($A161,'Projeler ve Jüri'!$A$4:$A$53,0))&amp;"",""))</f>
        <v/>
      </c>
      <c r="D161" s="20"/>
      <c r="E161" s="20"/>
      <c r="F161" s="21" t="str">
        <f aca="false">IF($A161="","",$A161&amp;"#"&amp;COUNTIF($A$4:$A161,$A161))</f>
        <v/>
      </c>
    </row>
    <row r="162" customFormat="false" ht="19.5" hidden="false" customHeight="true" outlineLevel="0" collapsed="false">
      <c r="A162" s="22"/>
      <c r="B162" s="23" t="str">
        <f aca="false">IF($A162="","",IFERROR(INDEX('Projeler ve Jüri'!$C$4:$C$53,MATCH($A162,'Projeler ve Jüri'!$A$4:$A$53,0))&amp;"",""))</f>
        <v/>
      </c>
      <c r="C162" s="23" t="str">
        <f aca="false">IF($A162="","",IFERROR(INDEX('Projeler ve Jüri'!$B$4:$B$53,MATCH($A162,'Projeler ve Jüri'!$A$4:$A$53,0))&amp;"",""))</f>
        <v/>
      </c>
      <c r="D162" s="20"/>
      <c r="E162" s="20"/>
      <c r="F162" s="21" t="str">
        <f aca="false">IF($A162="","",$A162&amp;"#"&amp;COUNTIF($A$4:$A162,$A162))</f>
        <v/>
      </c>
    </row>
    <row r="163" customFormat="false" ht="19.5" hidden="false" customHeight="true" outlineLevel="0" collapsed="false">
      <c r="A163" s="22"/>
      <c r="B163" s="23" t="str">
        <f aca="false">IF($A163="","",IFERROR(INDEX('Projeler ve Jüri'!$C$4:$C$53,MATCH($A163,'Projeler ve Jüri'!$A$4:$A$53,0))&amp;"",""))</f>
        <v/>
      </c>
      <c r="C163" s="23" t="str">
        <f aca="false">IF($A163="","",IFERROR(INDEX('Projeler ve Jüri'!$B$4:$B$53,MATCH($A163,'Projeler ve Jüri'!$A$4:$A$53,0))&amp;"",""))</f>
        <v/>
      </c>
      <c r="D163" s="20"/>
      <c r="E163" s="20"/>
      <c r="F163" s="21" t="str">
        <f aca="false">IF($A163="","",$A163&amp;"#"&amp;COUNTIF($A$4:$A163,$A163))</f>
        <v/>
      </c>
    </row>
    <row r="164" customFormat="false" ht="19.5" hidden="false" customHeight="true" outlineLevel="0" collapsed="false">
      <c r="A164" s="22"/>
      <c r="B164" s="23" t="str">
        <f aca="false">IF($A164="","",IFERROR(INDEX('Projeler ve Jüri'!$C$4:$C$53,MATCH($A164,'Projeler ve Jüri'!$A$4:$A$53,0))&amp;"",""))</f>
        <v/>
      </c>
      <c r="C164" s="23" t="str">
        <f aca="false">IF($A164="","",IFERROR(INDEX('Projeler ve Jüri'!$B$4:$B$53,MATCH($A164,'Projeler ve Jüri'!$A$4:$A$53,0))&amp;"",""))</f>
        <v/>
      </c>
      <c r="D164" s="20"/>
      <c r="E164" s="20"/>
      <c r="F164" s="21" t="str">
        <f aca="false">IF($A164="","",$A164&amp;"#"&amp;COUNTIF($A$4:$A164,$A164))</f>
        <v/>
      </c>
    </row>
    <row r="165" customFormat="false" ht="19.5" hidden="false" customHeight="true" outlineLevel="0" collapsed="false">
      <c r="A165" s="22"/>
      <c r="B165" s="23" t="str">
        <f aca="false">IF($A165="","",IFERROR(INDEX('Projeler ve Jüri'!$C$4:$C$53,MATCH($A165,'Projeler ve Jüri'!$A$4:$A$53,0))&amp;"",""))</f>
        <v/>
      </c>
      <c r="C165" s="23" t="str">
        <f aca="false">IF($A165="","",IFERROR(INDEX('Projeler ve Jüri'!$B$4:$B$53,MATCH($A165,'Projeler ve Jüri'!$A$4:$A$53,0))&amp;"",""))</f>
        <v/>
      </c>
      <c r="D165" s="20"/>
      <c r="E165" s="20"/>
      <c r="F165" s="21" t="str">
        <f aca="false">IF($A165="","",$A165&amp;"#"&amp;COUNTIF($A$4:$A165,$A165))</f>
        <v/>
      </c>
    </row>
    <row r="166" customFormat="false" ht="19.5" hidden="false" customHeight="true" outlineLevel="0" collapsed="false">
      <c r="A166" s="22"/>
      <c r="B166" s="23" t="str">
        <f aca="false">IF($A166="","",IFERROR(INDEX('Projeler ve Jüri'!$C$4:$C$53,MATCH($A166,'Projeler ve Jüri'!$A$4:$A$53,0))&amp;"",""))</f>
        <v/>
      </c>
      <c r="C166" s="23" t="str">
        <f aca="false">IF($A166="","",IFERROR(INDEX('Projeler ve Jüri'!$B$4:$B$53,MATCH($A166,'Projeler ve Jüri'!$A$4:$A$53,0))&amp;"",""))</f>
        <v/>
      </c>
      <c r="D166" s="20"/>
      <c r="E166" s="20"/>
      <c r="F166" s="21" t="str">
        <f aca="false">IF($A166="","",$A166&amp;"#"&amp;COUNTIF($A$4:$A166,$A166))</f>
        <v/>
      </c>
    </row>
    <row r="167" customFormat="false" ht="19.5" hidden="false" customHeight="true" outlineLevel="0" collapsed="false">
      <c r="A167" s="22"/>
      <c r="B167" s="23" t="str">
        <f aca="false">IF($A167="","",IFERROR(INDEX('Projeler ve Jüri'!$C$4:$C$53,MATCH($A167,'Projeler ve Jüri'!$A$4:$A$53,0))&amp;"",""))</f>
        <v/>
      </c>
      <c r="C167" s="23" t="str">
        <f aca="false">IF($A167="","",IFERROR(INDEX('Projeler ve Jüri'!$B$4:$B$53,MATCH($A167,'Projeler ve Jüri'!$A$4:$A$53,0))&amp;"",""))</f>
        <v/>
      </c>
      <c r="D167" s="20"/>
      <c r="E167" s="20"/>
      <c r="F167" s="21" t="str">
        <f aca="false">IF($A167="","",$A167&amp;"#"&amp;COUNTIF($A$4:$A167,$A167))</f>
        <v/>
      </c>
    </row>
    <row r="168" customFormat="false" ht="19.5" hidden="false" customHeight="true" outlineLevel="0" collapsed="false">
      <c r="A168" s="22"/>
      <c r="B168" s="23" t="str">
        <f aca="false">IF($A168="","",IFERROR(INDEX('Projeler ve Jüri'!$C$4:$C$53,MATCH($A168,'Projeler ve Jüri'!$A$4:$A$53,0))&amp;"",""))</f>
        <v/>
      </c>
      <c r="C168" s="23" t="str">
        <f aca="false">IF($A168="","",IFERROR(INDEX('Projeler ve Jüri'!$B$4:$B$53,MATCH($A168,'Projeler ve Jüri'!$A$4:$A$53,0))&amp;"",""))</f>
        <v/>
      </c>
      <c r="D168" s="20"/>
      <c r="E168" s="20"/>
      <c r="F168" s="21" t="str">
        <f aca="false">IF($A168="","",$A168&amp;"#"&amp;COUNTIF($A$4:$A168,$A168))</f>
        <v/>
      </c>
    </row>
    <row r="169" customFormat="false" ht="19.5" hidden="false" customHeight="true" outlineLevel="0" collapsed="false">
      <c r="A169" s="22"/>
      <c r="B169" s="23" t="str">
        <f aca="false">IF($A169="","",IFERROR(INDEX('Projeler ve Jüri'!$C$4:$C$53,MATCH($A169,'Projeler ve Jüri'!$A$4:$A$53,0))&amp;"",""))</f>
        <v/>
      </c>
      <c r="C169" s="23" t="str">
        <f aca="false">IF($A169="","",IFERROR(INDEX('Projeler ve Jüri'!$B$4:$B$53,MATCH($A169,'Projeler ve Jüri'!$A$4:$A$53,0))&amp;"",""))</f>
        <v/>
      </c>
      <c r="D169" s="20"/>
      <c r="E169" s="20"/>
      <c r="F169" s="21" t="str">
        <f aca="false">IF($A169="","",$A169&amp;"#"&amp;COUNTIF($A$4:$A169,$A169))</f>
        <v/>
      </c>
    </row>
    <row r="170" customFormat="false" ht="19.5" hidden="false" customHeight="true" outlineLevel="0" collapsed="false">
      <c r="A170" s="22"/>
      <c r="B170" s="23" t="str">
        <f aca="false">IF($A170="","",IFERROR(INDEX('Projeler ve Jüri'!$C$4:$C$53,MATCH($A170,'Projeler ve Jüri'!$A$4:$A$53,0))&amp;"",""))</f>
        <v/>
      </c>
      <c r="C170" s="23" t="str">
        <f aca="false">IF($A170="","",IFERROR(INDEX('Projeler ve Jüri'!$B$4:$B$53,MATCH($A170,'Projeler ve Jüri'!$A$4:$A$53,0))&amp;"",""))</f>
        <v/>
      </c>
      <c r="D170" s="20"/>
      <c r="E170" s="20"/>
      <c r="F170" s="21" t="str">
        <f aca="false">IF($A170="","",$A170&amp;"#"&amp;COUNTIF($A$4:$A170,$A170))</f>
        <v/>
      </c>
    </row>
    <row r="171" customFormat="false" ht="19.5" hidden="false" customHeight="true" outlineLevel="0" collapsed="false">
      <c r="A171" s="22"/>
      <c r="B171" s="23" t="str">
        <f aca="false">IF($A171="","",IFERROR(INDEX('Projeler ve Jüri'!$C$4:$C$53,MATCH($A171,'Projeler ve Jüri'!$A$4:$A$53,0))&amp;"",""))</f>
        <v/>
      </c>
      <c r="C171" s="23" t="str">
        <f aca="false">IF($A171="","",IFERROR(INDEX('Projeler ve Jüri'!$B$4:$B$53,MATCH($A171,'Projeler ve Jüri'!$A$4:$A$53,0))&amp;"",""))</f>
        <v/>
      </c>
      <c r="D171" s="20"/>
      <c r="E171" s="20"/>
      <c r="F171" s="21" t="str">
        <f aca="false">IF($A171="","",$A171&amp;"#"&amp;COUNTIF($A$4:$A171,$A171))</f>
        <v/>
      </c>
    </row>
    <row r="172" customFormat="false" ht="19.5" hidden="false" customHeight="true" outlineLevel="0" collapsed="false">
      <c r="A172" s="22"/>
      <c r="B172" s="23" t="str">
        <f aca="false">IF($A172="","",IFERROR(INDEX('Projeler ve Jüri'!$C$4:$C$53,MATCH($A172,'Projeler ve Jüri'!$A$4:$A$53,0))&amp;"",""))</f>
        <v/>
      </c>
      <c r="C172" s="23" t="str">
        <f aca="false">IF($A172="","",IFERROR(INDEX('Projeler ve Jüri'!$B$4:$B$53,MATCH($A172,'Projeler ve Jüri'!$A$4:$A$53,0))&amp;"",""))</f>
        <v/>
      </c>
      <c r="D172" s="20"/>
      <c r="E172" s="20"/>
      <c r="F172" s="21" t="str">
        <f aca="false">IF($A172="","",$A172&amp;"#"&amp;COUNTIF($A$4:$A172,$A172))</f>
        <v/>
      </c>
    </row>
    <row r="173" customFormat="false" ht="19.5" hidden="false" customHeight="true" outlineLevel="0" collapsed="false">
      <c r="A173" s="22"/>
      <c r="B173" s="23" t="str">
        <f aca="false">IF($A173="","",IFERROR(INDEX('Projeler ve Jüri'!$C$4:$C$53,MATCH($A173,'Projeler ve Jüri'!$A$4:$A$53,0))&amp;"",""))</f>
        <v/>
      </c>
      <c r="C173" s="23" t="str">
        <f aca="false">IF($A173="","",IFERROR(INDEX('Projeler ve Jüri'!$B$4:$B$53,MATCH($A173,'Projeler ve Jüri'!$A$4:$A$53,0))&amp;"",""))</f>
        <v/>
      </c>
      <c r="D173" s="20"/>
      <c r="E173" s="20"/>
      <c r="F173" s="21" t="str">
        <f aca="false">IF($A173="","",$A173&amp;"#"&amp;COUNTIF($A$4:$A173,$A173))</f>
        <v/>
      </c>
    </row>
    <row r="174" customFormat="false" ht="19.5" hidden="false" customHeight="true" outlineLevel="0" collapsed="false">
      <c r="A174" s="22"/>
      <c r="B174" s="23" t="str">
        <f aca="false">IF($A174="","",IFERROR(INDEX('Projeler ve Jüri'!$C$4:$C$53,MATCH($A174,'Projeler ve Jüri'!$A$4:$A$53,0))&amp;"",""))</f>
        <v/>
      </c>
      <c r="C174" s="23" t="str">
        <f aca="false">IF($A174="","",IFERROR(INDEX('Projeler ve Jüri'!$B$4:$B$53,MATCH($A174,'Projeler ve Jüri'!$A$4:$A$53,0))&amp;"",""))</f>
        <v/>
      </c>
      <c r="D174" s="20"/>
      <c r="E174" s="20"/>
      <c r="F174" s="21" t="str">
        <f aca="false">IF($A174="","",$A174&amp;"#"&amp;COUNTIF($A$4:$A174,$A174))</f>
        <v/>
      </c>
    </row>
    <row r="175" customFormat="false" ht="19.5" hidden="false" customHeight="true" outlineLevel="0" collapsed="false">
      <c r="A175" s="22"/>
      <c r="B175" s="23" t="str">
        <f aca="false">IF($A175="","",IFERROR(INDEX('Projeler ve Jüri'!$C$4:$C$53,MATCH($A175,'Projeler ve Jüri'!$A$4:$A$53,0))&amp;"",""))</f>
        <v/>
      </c>
      <c r="C175" s="23" t="str">
        <f aca="false">IF($A175="","",IFERROR(INDEX('Projeler ve Jüri'!$B$4:$B$53,MATCH($A175,'Projeler ve Jüri'!$A$4:$A$53,0))&amp;"",""))</f>
        <v/>
      </c>
      <c r="D175" s="20"/>
      <c r="E175" s="20"/>
      <c r="F175" s="21" t="str">
        <f aca="false">IF($A175="","",$A175&amp;"#"&amp;COUNTIF($A$4:$A175,$A175))</f>
        <v/>
      </c>
    </row>
    <row r="176" customFormat="false" ht="19.5" hidden="false" customHeight="true" outlineLevel="0" collapsed="false">
      <c r="A176" s="22"/>
      <c r="B176" s="23" t="str">
        <f aca="false">IF($A176="","",IFERROR(INDEX('Projeler ve Jüri'!$C$4:$C$53,MATCH($A176,'Projeler ve Jüri'!$A$4:$A$53,0))&amp;"",""))</f>
        <v/>
      </c>
      <c r="C176" s="23" t="str">
        <f aca="false">IF($A176="","",IFERROR(INDEX('Projeler ve Jüri'!$B$4:$B$53,MATCH($A176,'Projeler ve Jüri'!$A$4:$A$53,0))&amp;"",""))</f>
        <v/>
      </c>
      <c r="D176" s="20"/>
      <c r="E176" s="20"/>
      <c r="F176" s="21" t="str">
        <f aca="false">IF($A176="","",$A176&amp;"#"&amp;COUNTIF($A$4:$A176,$A176))</f>
        <v/>
      </c>
    </row>
    <row r="177" customFormat="false" ht="19.5" hidden="false" customHeight="true" outlineLevel="0" collapsed="false">
      <c r="A177" s="22"/>
      <c r="B177" s="23" t="str">
        <f aca="false">IF($A177="","",IFERROR(INDEX('Projeler ve Jüri'!$C$4:$C$53,MATCH($A177,'Projeler ve Jüri'!$A$4:$A$53,0))&amp;"",""))</f>
        <v/>
      </c>
      <c r="C177" s="23" t="str">
        <f aca="false">IF($A177="","",IFERROR(INDEX('Projeler ve Jüri'!$B$4:$B$53,MATCH($A177,'Projeler ve Jüri'!$A$4:$A$53,0))&amp;"",""))</f>
        <v/>
      </c>
      <c r="D177" s="20"/>
      <c r="E177" s="20"/>
      <c r="F177" s="21" t="str">
        <f aca="false">IF($A177="","",$A177&amp;"#"&amp;COUNTIF($A$4:$A177,$A177))</f>
        <v/>
      </c>
    </row>
    <row r="178" customFormat="false" ht="19.5" hidden="false" customHeight="true" outlineLevel="0" collapsed="false">
      <c r="A178" s="22"/>
      <c r="B178" s="23" t="str">
        <f aca="false">IF($A178="","",IFERROR(INDEX('Projeler ve Jüri'!$C$4:$C$53,MATCH($A178,'Projeler ve Jüri'!$A$4:$A$53,0))&amp;"",""))</f>
        <v/>
      </c>
      <c r="C178" s="23" t="str">
        <f aca="false">IF($A178="","",IFERROR(INDEX('Projeler ve Jüri'!$B$4:$B$53,MATCH($A178,'Projeler ve Jüri'!$A$4:$A$53,0))&amp;"",""))</f>
        <v/>
      </c>
      <c r="D178" s="20"/>
      <c r="E178" s="20"/>
      <c r="F178" s="21" t="str">
        <f aca="false">IF($A178="","",$A178&amp;"#"&amp;COUNTIF($A$4:$A178,$A178))</f>
        <v/>
      </c>
    </row>
    <row r="179" customFormat="false" ht="19.5" hidden="false" customHeight="true" outlineLevel="0" collapsed="false">
      <c r="A179" s="22"/>
      <c r="B179" s="23" t="str">
        <f aca="false">IF($A179="","",IFERROR(INDEX('Projeler ve Jüri'!$C$4:$C$53,MATCH($A179,'Projeler ve Jüri'!$A$4:$A$53,0))&amp;"",""))</f>
        <v/>
      </c>
      <c r="C179" s="23" t="str">
        <f aca="false">IF($A179="","",IFERROR(INDEX('Projeler ve Jüri'!$B$4:$B$53,MATCH($A179,'Projeler ve Jüri'!$A$4:$A$53,0))&amp;"",""))</f>
        <v/>
      </c>
      <c r="D179" s="20"/>
      <c r="E179" s="20"/>
      <c r="F179" s="21" t="str">
        <f aca="false">IF($A179="","",$A179&amp;"#"&amp;COUNTIF($A$4:$A179,$A179))</f>
        <v/>
      </c>
    </row>
    <row r="180" customFormat="false" ht="19.5" hidden="false" customHeight="true" outlineLevel="0" collapsed="false">
      <c r="A180" s="22"/>
      <c r="B180" s="23" t="str">
        <f aca="false">IF($A180="","",IFERROR(INDEX('Projeler ve Jüri'!$C$4:$C$53,MATCH($A180,'Projeler ve Jüri'!$A$4:$A$53,0))&amp;"",""))</f>
        <v/>
      </c>
      <c r="C180" s="23" t="str">
        <f aca="false">IF($A180="","",IFERROR(INDEX('Projeler ve Jüri'!$B$4:$B$53,MATCH($A180,'Projeler ve Jüri'!$A$4:$A$53,0))&amp;"",""))</f>
        <v/>
      </c>
      <c r="D180" s="20"/>
      <c r="E180" s="20"/>
      <c r="F180" s="21" t="str">
        <f aca="false">IF($A180="","",$A180&amp;"#"&amp;COUNTIF($A$4:$A180,$A180))</f>
        <v/>
      </c>
    </row>
    <row r="181" customFormat="false" ht="19.5" hidden="false" customHeight="true" outlineLevel="0" collapsed="false">
      <c r="A181" s="22"/>
      <c r="B181" s="23" t="str">
        <f aca="false">IF($A181="","",IFERROR(INDEX('Projeler ve Jüri'!$C$4:$C$53,MATCH($A181,'Projeler ve Jüri'!$A$4:$A$53,0))&amp;"",""))</f>
        <v/>
      </c>
      <c r="C181" s="23" t="str">
        <f aca="false">IF($A181="","",IFERROR(INDEX('Projeler ve Jüri'!$B$4:$B$53,MATCH($A181,'Projeler ve Jüri'!$A$4:$A$53,0))&amp;"",""))</f>
        <v/>
      </c>
      <c r="D181" s="20"/>
      <c r="E181" s="20"/>
      <c r="F181" s="21" t="str">
        <f aca="false">IF($A181="","",$A181&amp;"#"&amp;COUNTIF($A$4:$A181,$A181))</f>
        <v/>
      </c>
    </row>
    <row r="182" customFormat="false" ht="19.5" hidden="false" customHeight="true" outlineLevel="0" collapsed="false">
      <c r="A182" s="22"/>
      <c r="B182" s="23" t="str">
        <f aca="false">IF($A182="","",IFERROR(INDEX('Projeler ve Jüri'!$C$4:$C$53,MATCH($A182,'Projeler ve Jüri'!$A$4:$A$53,0))&amp;"",""))</f>
        <v/>
      </c>
      <c r="C182" s="23" t="str">
        <f aca="false">IF($A182="","",IFERROR(INDEX('Projeler ve Jüri'!$B$4:$B$53,MATCH($A182,'Projeler ve Jüri'!$A$4:$A$53,0))&amp;"",""))</f>
        <v/>
      </c>
      <c r="D182" s="20"/>
      <c r="E182" s="20"/>
      <c r="F182" s="21" t="str">
        <f aca="false">IF($A182="","",$A182&amp;"#"&amp;COUNTIF($A$4:$A182,$A182))</f>
        <v/>
      </c>
    </row>
    <row r="183" customFormat="false" ht="19.5" hidden="false" customHeight="true" outlineLevel="0" collapsed="false">
      <c r="A183" s="22"/>
      <c r="B183" s="23" t="str">
        <f aca="false">IF($A183="","",IFERROR(INDEX('Projeler ve Jüri'!$C$4:$C$53,MATCH($A183,'Projeler ve Jüri'!$A$4:$A$53,0))&amp;"",""))</f>
        <v/>
      </c>
      <c r="C183" s="23" t="str">
        <f aca="false">IF($A183="","",IFERROR(INDEX('Projeler ve Jüri'!$B$4:$B$53,MATCH($A183,'Projeler ve Jüri'!$A$4:$A$53,0))&amp;"",""))</f>
        <v/>
      </c>
      <c r="D183" s="20"/>
      <c r="E183" s="20"/>
      <c r="F183" s="21" t="str">
        <f aca="false">IF($A183="","",$A183&amp;"#"&amp;COUNTIF($A$4:$A183,$A183))</f>
        <v/>
      </c>
    </row>
    <row r="184" customFormat="false" ht="19.5" hidden="false" customHeight="true" outlineLevel="0" collapsed="false">
      <c r="A184" s="22"/>
      <c r="B184" s="23" t="str">
        <f aca="false">IF($A184="","",IFERROR(INDEX('Projeler ve Jüri'!$C$4:$C$53,MATCH($A184,'Projeler ve Jüri'!$A$4:$A$53,0))&amp;"",""))</f>
        <v/>
      </c>
      <c r="C184" s="23" t="str">
        <f aca="false">IF($A184="","",IFERROR(INDEX('Projeler ve Jüri'!$B$4:$B$53,MATCH($A184,'Projeler ve Jüri'!$A$4:$A$53,0))&amp;"",""))</f>
        <v/>
      </c>
      <c r="D184" s="20"/>
      <c r="E184" s="20"/>
      <c r="F184" s="21" t="str">
        <f aca="false">IF($A184="","",$A184&amp;"#"&amp;COUNTIF($A$4:$A184,$A184))</f>
        <v/>
      </c>
    </row>
    <row r="185" customFormat="false" ht="19.5" hidden="false" customHeight="true" outlineLevel="0" collapsed="false">
      <c r="A185" s="22"/>
      <c r="B185" s="23" t="str">
        <f aca="false">IF($A185="","",IFERROR(INDEX('Projeler ve Jüri'!$C$4:$C$53,MATCH($A185,'Projeler ve Jüri'!$A$4:$A$53,0))&amp;"",""))</f>
        <v/>
      </c>
      <c r="C185" s="23" t="str">
        <f aca="false">IF($A185="","",IFERROR(INDEX('Projeler ve Jüri'!$B$4:$B$53,MATCH($A185,'Projeler ve Jüri'!$A$4:$A$53,0))&amp;"",""))</f>
        <v/>
      </c>
      <c r="D185" s="20"/>
      <c r="E185" s="20"/>
      <c r="F185" s="21" t="str">
        <f aca="false">IF($A185="","",$A185&amp;"#"&amp;COUNTIF($A$4:$A185,$A185))</f>
        <v/>
      </c>
    </row>
    <row r="186" customFormat="false" ht="19.5" hidden="false" customHeight="true" outlineLevel="0" collapsed="false">
      <c r="A186" s="22"/>
      <c r="B186" s="23" t="str">
        <f aca="false">IF($A186="","",IFERROR(INDEX('Projeler ve Jüri'!$C$4:$C$53,MATCH($A186,'Projeler ve Jüri'!$A$4:$A$53,0))&amp;"",""))</f>
        <v/>
      </c>
      <c r="C186" s="23" t="str">
        <f aca="false">IF($A186="","",IFERROR(INDEX('Projeler ve Jüri'!$B$4:$B$53,MATCH($A186,'Projeler ve Jüri'!$A$4:$A$53,0))&amp;"",""))</f>
        <v/>
      </c>
      <c r="D186" s="20"/>
      <c r="E186" s="20"/>
      <c r="F186" s="21" t="str">
        <f aca="false">IF($A186="","",$A186&amp;"#"&amp;COUNTIF($A$4:$A186,$A186))</f>
        <v/>
      </c>
    </row>
    <row r="187" customFormat="false" ht="19.5" hidden="false" customHeight="true" outlineLevel="0" collapsed="false">
      <c r="A187" s="22"/>
      <c r="B187" s="23" t="str">
        <f aca="false">IF($A187="","",IFERROR(INDEX('Projeler ve Jüri'!$C$4:$C$53,MATCH($A187,'Projeler ve Jüri'!$A$4:$A$53,0))&amp;"",""))</f>
        <v/>
      </c>
      <c r="C187" s="23" t="str">
        <f aca="false">IF($A187="","",IFERROR(INDEX('Projeler ve Jüri'!$B$4:$B$53,MATCH($A187,'Projeler ve Jüri'!$A$4:$A$53,0))&amp;"",""))</f>
        <v/>
      </c>
      <c r="D187" s="20"/>
      <c r="E187" s="20"/>
      <c r="F187" s="21" t="str">
        <f aca="false">IF($A187="","",$A187&amp;"#"&amp;COUNTIF($A$4:$A187,$A187))</f>
        <v/>
      </c>
    </row>
    <row r="188" customFormat="false" ht="19.5" hidden="false" customHeight="true" outlineLevel="0" collapsed="false">
      <c r="A188" s="22"/>
      <c r="B188" s="23" t="str">
        <f aca="false">IF($A188="","",IFERROR(INDEX('Projeler ve Jüri'!$C$4:$C$53,MATCH($A188,'Projeler ve Jüri'!$A$4:$A$53,0))&amp;"",""))</f>
        <v/>
      </c>
      <c r="C188" s="23" t="str">
        <f aca="false">IF($A188="","",IFERROR(INDEX('Projeler ve Jüri'!$B$4:$B$53,MATCH($A188,'Projeler ve Jüri'!$A$4:$A$53,0))&amp;"",""))</f>
        <v/>
      </c>
      <c r="D188" s="20"/>
      <c r="E188" s="20"/>
      <c r="F188" s="21" t="str">
        <f aca="false">IF($A188="","",$A188&amp;"#"&amp;COUNTIF($A$4:$A188,$A188))</f>
        <v/>
      </c>
    </row>
    <row r="189" customFormat="false" ht="19.5" hidden="false" customHeight="true" outlineLevel="0" collapsed="false">
      <c r="A189" s="22"/>
      <c r="B189" s="23" t="str">
        <f aca="false">IF($A189="","",IFERROR(INDEX('Projeler ve Jüri'!$C$4:$C$53,MATCH($A189,'Projeler ve Jüri'!$A$4:$A$53,0))&amp;"",""))</f>
        <v/>
      </c>
      <c r="C189" s="23" t="str">
        <f aca="false">IF($A189="","",IFERROR(INDEX('Projeler ve Jüri'!$B$4:$B$53,MATCH($A189,'Projeler ve Jüri'!$A$4:$A$53,0))&amp;"",""))</f>
        <v/>
      </c>
      <c r="D189" s="20"/>
      <c r="E189" s="20"/>
      <c r="F189" s="21" t="str">
        <f aca="false">IF($A189="","",$A189&amp;"#"&amp;COUNTIF($A$4:$A189,$A189))</f>
        <v/>
      </c>
    </row>
    <row r="190" customFormat="false" ht="19.5" hidden="false" customHeight="true" outlineLevel="0" collapsed="false">
      <c r="A190" s="22"/>
      <c r="B190" s="23" t="str">
        <f aca="false">IF($A190="","",IFERROR(INDEX('Projeler ve Jüri'!$C$4:$C$53,MATCH($A190,'Projeler ve Jüri'!$A$4:$A$53,0))&amp;"",""))</f>
        <v/>
      </c>
      <c r="C190" s="23" t="str">
        <f aca="false">IF($A190="","",IFERROR(INDEX('Projeler ve Jüri'!$B$4:$B$53,MATCH($A190,'Projeler ve Jüri'!$A$4:$A$53,0))&amp;"",""))</f>
        <v/>
      </c>
      <c r="D190" s="20"/>
      <c r="E190" s="20"/>
      <c r="F190" s="21" t="str">
        <f aca="false">IF($A190="","",$A190&amp;"#"&amp;COUNTIF($A$4:$A190,$A190))</f>
        <v/>
      </c>
    </row>
    <row r="191" customFormat="false" ht="19.5" hidden="false" customHeight="true" outlineLevel="0" collapsed="false">
      <c r="A191" s="22"/>
      <c r="B191" s="23" t="str">
        <f aca="false">IF($A191="","",IFERROR(INDEX('Projeler ve Jüri'!$C$4:$C$53,MATCH($A191,'Projeler ve Jüri'!$A$4:$A$53,0))&amp;"",""))</f>
        <v/>
      </c>
      <c r="C191" s="23" t="str">
        <f aca="false">IF($A191="","",IFERROR(INDEX('Projeler ve Jüri'!$B$4:$B$53,MATCH($A191,'Projeler ve Jüri'!$A$4:$A$53,0))&amp;"",""))</f>
        <v/>
      </c>
      <c r="D191" s="20"/>
      <c r="E191" s="20"/>
      <c r="F191" s="21" t="str">
        <f aca="false">IF($A191="","",$A191&amp;"#"&amp;COUNTIF($A$4:$A191,$A191))</f>
        <v/>
      </c>
    </row>
    <row r="192" customFormat="false" ht="19.5" hidden="false" customHeight="true" outlineLevel="0" collapsed="false">
      <c r="A192" s="22"/>
      <c r="B192" s="23" t="str">
        <f aca="false">IF($A192="","",IFERROR(INDEX('Projeler ve Jüri'!$C$4:$C$53,MATCH($A192,'Projeler ve Jüri'!$A$4:$A$53,0))&amp;"",""))</f>
        <v/>
      </c>
      <c r="C192" s="23" t="str">
        <f aca="false">IF($A192="","",IFERROR(INDEX('Projeler ve Jüri'!$B$4:$B$53,MATCH($A192,'Projeler ve Jüri'!$A$4:$A$53,0))&amp;"",""))</f>
        <v/>
      </c>
      <c r="D192" s="20"/>
      <c r="E192" s="20"/>
      <c r="F192" s="21" t="str">
        <f aca="false">IF($A192="","",$A192&amp;"#"&amp;COUNTIF($A$4:$A192,$A192))</f>
        <v/>
      </c>
    </row>
    <row r="193" customFormat="false" ht="19.5" hidden="false" customHeight="true" outlineLevel="0" collapsed="false">
      <c r="A193" s="22"/>
      <c r="B193" s="23" t="str">
        <f aca="false">IF($A193="","",IFERROR(INDEX('Projeler ve Jüri'!$C$4:$C$53,MATCH($A193,'Projeler ve Jüri'!$A$4:$A$53,0))&amp;"",""))</f>
        <v/>
      </c>
      <c r="C193" s="23" t="str">
        <f aca="false">IF($A193="","",IFERROR(INDEX('Projeler ve Jüri'!$B$4:$B$53,MATCH($A193,'Projeler ve Jüri'!$A$4:$A$53,0))&amp;"",""))</f>
        <v/>
      </c>
      <c r="D193" s="20"/>
      <c r="E193" s="20"/>
      <c r="F193" s="21" t="str">
        <f aca="false">IF($A193="","",$A193&amp;"#"&amp;COUNTIF($A$4:$A193,$A193))</f>
        <v/>
      </c>
    </row>
    <row r="194" customFormat="false" ht="19.5" hidden="false" customHeight="true" outlineLevel="0" collapsed="false">
      <c r="A194" s="22"/>
      <c r="B194" s="23" t="str">
        <f aca="false">IF($A194="","",IFERROR(INDEX('Projeler ve Jüri'!$C$4:$C$53,MATCH($A194,'Projeler ve Jüri'!$A$4:$A$53,0))&amp;"",""))</f>
        <v/>
      </c>
      <c r="C194" s="23" t="str">
        <f aca="false">IF($A194="","",IFERROR(INDEX('Projeler ve Jüri'!$B$4:$B$53,MATCH($A194,'Projeler ve Jüri'!$A$4:$A$53,0))&amp;"",""))</f>
        <v/>
      </c>
      <c r="D194" s="20"/>
      <c r="E194" s="20"/>
      <c r="F194" s="21" t="str">
        <f aca="false">IF($A194="","",$A194&amp;"#"&amp;COUNTIF($A$4:$A194,$A194))</f>
        <v/>
      </c>
    </row>
    <row r="195" customFormat="false" ht="19.5" hidden="false" customHeight="true" outlineLevel="0" collapsed="false">
      <c r="A195" s="22"/>
      <c r="B195" s="23" t="str">
        <f aca="false">IF($A195="","",IFERROR(INDEX('Projeler ve Jüri'!$C$4:$C$53,MATCH($A195,'Projeler ve Jüri'!$A$4:$A$53,0))&amp;"",""))</f>
        <v/>
      </c>
      <c r="C195" s="23" t="str">
        <f aca="false">IF($A195="","",IFERROR(INDEX('Projeler ve Jüri'!$B$4:$B$53,MATCH($A195,'Projeler ve Jüri'!$A$4:$A$53,0))&amp;"",""))</f>
        <v/>
      </c>
      <c r="D195" s="20"/>
      <c r="E195" s="20"/>
      <c r="F195" s="21" t="str">
        <f aca="false">IF($A195="","",$A195&amp;"#"&amp;COUNTIF($A$4:$A195,$A195))</f>
        <v/>
      </c>
    </row>
    <row r="196" customFormat="false" ht="19.5" hidden="false" customHeight="true" outlineLevel="0" collapsed="false">
      <c r="A196" s="22"/>
      <c r="B196" s="23" t="str">
        <f aca="false">IF($A196="","",IFERROR(INDEX('Projeler ve Jüri'!$C$4:$C$53,MATCH($A196,'Projeler ve Jüri'!$A$4:$A$53,0))&amp;"",""))</f>
        <v/>
      </c>
      <c r="C196" s="23" t="str">
        <f aca="false">IF($A196="","",IFERROR(INDEX('Projeler ve Jüri'!$B$4:$B$53,MATCH($A196,'Projeler ve Jüri'!$A$4:$A$53,0))&amp;"",""))</f>
        <v/>
      </c>
      <c r="D196" s="20"/>
      <c r="E196" s="20"/>
      <c r="F196" s="21" t="str">
        <f aca="false">IF($A196="","",$A196&amp;"#"&amp;COUNTIF($A$4:$A196,$A196))</f>
        <v/>
      </c>
    </row>
    <row r="197" customFormat="false" ht="19.5" hidden="false" customHeight="true" outlineLevel="0" collapsed="false">
      <c r="A197" s="22"/>
      <c r="B197" s="23" t="str">
        <f aca="false">IF($A197="","",IFERROR(INDEX('Projeler ve Jüri'!$C$4:$C$53,MATCH($A197,'Projeler ve Jüri'!$A$4:$A$53,0))&amp;"",""))</f>
        <v/>
      </c>
      <c r="C197" s="23" t="str">
        <f aca="false">IF($A197="","",IFERROR(INDEX('Projeler ve Jüri'!$B$4:$B$53,MATCH($A197,'Projeler ve Jüri'!$A$4:$A$53,0))&amp;"",""))</f>
        <v/>
      </c>
      <c r="D197" s="20"/>
      <c r="E197" s="20"/>
      <c r="F197" s="21" t="str">
        <f aca="false">IF($A197="","",$A197&amp;"#"&amp;COUNTIF($A$4:$A197,$A197))</f>
        <v/>
      </c>
    </row>
    <row r="198" customFormat="false" ht="19.5" hidden="false" customHeight="true" outlineLevel="0" collapsed="false">
      <c r="A198" s="22"/>
      <c r="B198" s="23" t="str">
        <f aca="false">IF($A198="","",IFERROR(INDEX('Projeler ve Jüri'!$C$4:$C$53,MATCH($A198,'Projeler ve Jüri'!$A$4:$A$53,0))&amp;"",""))</f>
        <v/>
      </c>
      <c r="C198" s="23" t="str">
        <f aca="false">IF($A198="","",IFERROR(INDEX('Projeler ve Jüri'!$B$4:$B$53,MATCH($A198,'Projeler ve Jüri'!$A$4:$A$53,0))&amp;"",""))</f>
        <v/>
      </c>
      <c r="D198" s="20"/>
      <c r="E198" s="20"/>
      <c r="F198" s="21" t="str">
        <f aca="false">IF($A198="","",$A198&amp;"#"&amp;COUNTIF($A$4:$A198,$A198))</f>
        <v/>
      </c>
    </row>
    <row r="199" customFormat="false" ht="19.5" hidden="false" customHeight="true" outlineLevel="0" collapsed="false">
      <c r="A199" s="22"/>
      <c r="B199" s="23" t="str">
        <f aca="false">IF($A199="","",IFERROR(INDEX('Projeler ve Jüri'!$C$4:$C$53,MATCH($A199,'Projeler ve Jüri'!$A$4:$A$53,0))&amp;"",""))</f>
        <v/>
      </c>
      <c r="C199" s="23" t="str">
        <f aca="false">IF($A199="","",IFERROR(INDEX('Projeler ve Jüri'!$B$4:$B$53,MATCH($A199,'Projeler ve Jüri'!$A$4:$A$53,0))&amp;"",""))</f>
        <v/>
      </c>
      <c r="D199" s="20"/>
      <c r="E199" s="20"/>
      <c r="F199" s="21" t="str">
        <f aca="false">IF($A199="","",$A199&amp;"#"&amp;COUNTIF($A$4:$A199,$A199))</f>
        <v/>
      </c>
    </row>
    <row r="200" customFormat="false" ht="19.5" hidden="false" customHeight="true" outlineLevel="0" collapsed="false">
      <c r="A200" s="22"/>
      <c r="B200" s="23" t="str">
        <f aca="false">IF($A200="","",IFERROR(INDEX('Projeler ve Jüri'!$C$4:$C$53,MATCH($A200,'Projeler ve Jüri'!$A$4:$A$53,0))&amp;"",""))</f>
        <v/>
      </c>
      <c r="C200" s="23" t="str">
        <f aca="false">IF($A200="","",IFERROR(INDEX('Projeler ve Jüri'!$B$4:$B$53,MATCH($A200,'Projeler ve Jüri'!$A$4:$A$53,0))&amp;"",""))</f>
        <v/>
      </c>
      <c r="D200" s="20"/>
      <c r="E200" s="20"/>
      <c r="F200" s="21" t="str">
        <f aca="false">IF($A200="","",$A200&amp;"#"&amp;COUNTIF($A$4:$A200,$A200))</f>
        <v/>
      </c>
    </row>
    <row r="201" customFormat="false" ht="19.5" hidden="false" customHeight="true" outlineLevel="0" collapsed="false">
      <c r="A201" s="22"/>
      <c r="B201" s="23" t="str">
        <f aca="false">IF($A201="","",IFERROR(INDEX('Projeler ve Jüri'!$C$4:$C$53,MATCH($A201,'Projeler ve Jüri'!$A$4:$A$53,0))&amp;"",""))</f>
        <v/>
      </c>
      <c r="C201" s="23" t="str">
        <f aca="false">IF($A201="","",IFERROR(INDEX('Projeler ve Jüri'!$B$4:$B$53,MATCH($A201,'Projeler ve Jüri'!$A$4:$A$53,0))&amp;"",""))</f>
        <v/>
      </c>
      <c r="D201" s="20"/>
      <c r="E201" s="20"/>
      <c r="F201" s="21" t="str">
        <f aca="false">IF($A201="","",$A201&amp;"#"&amp;COUNTIF($A$4:$A201,$A201))</f>
        <v/>
      </c>
    </row>
    <row r="202" customFormat="false" ht="19.5" hidden="false" customHeight="true" outlineLevel="0" collapsed="false">
      <c r="A202" s="22"/>
      <c r="B202" s="23" t="str">
        <f aca="false">IF($A202="","",IFERROR(INDEX('Projeler ve Jüri'!$C$4:$C$53,MATCH($A202,'Projeler ve Jüri'!$A$4:$A$53,0))&amp;"",""))</f>
        <v/>
      </c>
      <c r="C202" s="23" t="str">
        <f aca="false">IF($A202="","",IFERROR(INDEX('Projeler ve Jüri'!$B$4:$B$53,MATCH($A202,'Projeler ve Jüri'!$A$4:$A$53,0))&amp;"",""))</f>
        <v/>
      </c>
      <c r="D202" s="20"/>
      <c r="E202" s="20"/>
      <c r="F202" s="21" t="str">
        <f aca="false">IF($A202="","",$A202&amp;"#"&amp;COUNTIF($A$4:$A202,$A202))</f>
        <v/>
      </c>
    </row>
    <row r="203" customFormat="false" ht="19.5" hidden="false" customHeight="true" outlineLevel="0" collapsed="false">
      <c r="A203" s="22"/>
      <c r="B203" s="23" t="str">
        <f aca="false">IF($A203="","",IFERROR(INDEX('Projeler ve Jüri'!$C$4:$C$53,MATCH($A203,'Projeler ve Jüri'!$A$4:$A$53,0))&amp;"",""))</f>
        <v/>
      </c>
      <c r="C203" s="23" t="str">
        <f aca="false">IF($A203="","",IFERROR(INDEX('Projeler ve Jüri'!$B$4:$B$53,MATCH($A203,'Projeler ve Jüri'!$A$4:$A$53,0))&amp;"",""))</f>
        <v/>
      </c>
      <c r="D203" s="20"/>
      <c r="E203" s="20"/>
      <c r="F203" s="21" t="str">
        <f aca="false">IF($A203="","",$A203&amp;"#"&amp;COUNTIF($A$4:$A203,$A203))</f>
        <v/>
      </c>
    </row>
    <row r="204" customFormat="false" ht="19.5" hidden="false" customHeight="true" outlineLevel="0" collapsed="false">
      <c r="A204" s="22"/>
      <c r="B204" s="23" t="str">
        <f aca="false">IF($A204="","",IFERROR(INDEX('Projeler ve Jüri'!$C$4:$C$53,MATCH($A204,'Projeler ve Jüri'!$A$4:$A$53,0))&amp;"",""))</f>
        <v/>
      </c>
      <c r="C204" s="23" t="str">
        <f aca="false">IF($A204="","",IFERROR(INDEX('Projeler ve Jüri'!$B$4:$B$53,MATCH($A204,'Projeler ve Jüri'!$A$4:$A$53,0))&amp;"",""))</f>
        <v/>
      </c>
      <c r="D204" s="20"/>
      <c r="E204" s="20"/>
      <c r="F204" s="21" t="str">
        <f aca="false">IF($A204="","",$A204&amp;"#"&amp;COUNTIF($A$4:$A204,$A204))</f>
        <v/>
      </c>
    </row>
    <row r="205" customFormat="false" ht="19.5" hidden="false" customHeight="true" outlineLevel="0" collapsed="false">
      <c r="A205" s="22"/>
      <c r="B205" s="23" t="str">
        <f aca="false">IF($A205="","",IFERROR(INDEX('Projeler ve Jüri'!$C$4:$C$53,MATCH($A205,'Projeler ve Jüri'!$A$4:$A$53,0))&amp;"",""))</f>
        <v/>
      </c>
      <c r="C205" s="23" t="str">
        <f aca="false">IF($A205="","",IFERROR(INDEX('Projeler ve Jüri'!$B$4:$B$53,MATCH($A205,'Projeler ve Jüri'!$A$4:$A$53,0))&amp;"",""))</f>
        <v/>
      </c>
      <c r="D205" s="20"/>
      <c r="E205" s="20"/>
      <c r="F205" s="21" t="str">
        <f aca="false">IF($A205="","",$A205&amp;"#"&amp;COUNTIF($A$4:$A205,$A205))</f>
        <v/>
      </c>
    </row>
    <row r="206" customFormat="false" ht="19.5" hidden="false" customHeight="true" outlineLevel="0" collapsed="false">
      <c r="A206" s="22"/>
      <c r="B206" s="23" t="str">
        <f aca="false">IF($A206="","",IFERROR(INDEX('Projeler ve Jüri'!$C$4:$C$53,MATCH($A206,'Projeler ve Jüri'!$A$4:$A$53,0))&amp;"",""))</f>
        <v/>
      </c>
      <c r="C206" s="23" t="str">
        <f aca="false">IF($A206="","",IFERROR(INDEX('Projeler ve Jüri'!$B$4:$B$53,MATCH($A206,'Projeler ve Jüri'!$A$4:$A$53,0))&amp;"",""))</f>
        <v/>
      </c>
      <c r="D206" s="20"/>
      <c r="E206" s="20"/>
      <c r="F206" s="21" t="str">
        <f aca="false">IF($A206="","",$A206&amp;"#"&amp;COUNTIF($A$4:$A206,$A206))</f>
        <v/>
      </c>
    </row>
    <row r="207" customFormat="false" ht="19.5" hidden="false" customHeight="true" outlineLevel="0" collapsed="false">
      <c r="A207" s="22"/>
      <c r="B207" s="23" t="str">
        <f aca="false">IF($A207="","",IFERROR(INDEX('Projeler ve Jüri'!$C$4:$C$53,MATCH($A207,'Projeler ve Jüri'!$A$4:$A$53,0))&amp;"",""))</f>
        <v/>
      </c>
      <c r="C207" s="23" t="str">
        <f aca="false">IF($A207="","",IFERROR(INDEX('Projeler ve Jüri'!$B$4:$B$53,MATCH($A207,'Projeler ve Jüri'!$A$4:$A$53,0))&amp;"",""))</f>
        <v/>
      </c>
      <c r="D207" s="20"/>
      <c r="E207" s="20"/>
      <c r="F207" s="21" t="str">
        <f aca="false">IF($A207="","",$A207&amp;"#"&amp;COUNTIF($A$4:$A207,$A207))</f>
        <v/>
      </c>
    </row>
    <row r="208" customFormat="false" ht="19.5" hidden="false" customHeight="true" outlineLevel="0" collapsed="false">
      <c r="A208" s="22"/>
      <c r="B208" s="23" t="str">
        <f aca="false">IF($A208="","",IFERROR(INDEX('Projeler ve Jüri'!$C$4:$C$53,MATCH($A208,'Projeler ve Jüri'!$A$4:$A$53,0))&amp;"",""))</f>
        <v/>
      </c>
      <c r="C208" s="23" t="str">
        <f aca="false">IF($A208="","",IFERROR(INDEX('Projeler ve Jüri'!$B$4:$B$53,MATCH($A208,'Projeler ve Jüri'!$A$4:$A$53,0))&amp;"",""))</f>
        <v/>
      </c>
      <c r="D208" s="20"/>
      <c r="E208" s="20"/>
      <c r="F208" s="21" t="str">
        <f aca="false">IF($A208="","",$A208&amp;"#"&amp;COUNTIF($A$4:$A208,$A208))</f>
        <v/>
      </c>
    </row>
    <row r="209" customFormat="false" ht="19.5" hidden="false" customHeight="true" outlineLevel="0" collapsed="false">
      <c r="A209" s="22"/>
      <c r="B209" s="23" t="str">
        <f aca="false">IF($A209="","",IFERROR(INDEX('Projeler ve Jüri'!$C$4:$C$53,MATCH($A209,'Projeler ve Jüri'!$A$4:$A$53,0))&amp;"",""))</f>
        <v/>
      </c>
      <c r="C209" s="23" t="str">
        <f aca="false">IF($A209="","",IFERROR(INDEX('Projeler ve Jüri'!$B$4:$B$53,MATCH($A209,'Projeler ve Jüri'!$A$4:$A$53,0))&amp;"",""))</f>
        <v/>
      </c>
      <c r="D209" s="20"/>
      <c r="E209" s="20"/>
      <c r="F209" s="21" t="str">
        <f aca="false">IF($A209="","",$A209&amp;"#"&amp;COUNTIF($A$4:$A209,$A209))</f>
        <v/>
      </c>
    </row>
    <row r="210" customFormat="false" ht="19.5" hidden="false" customHeight="true" outlineLevel="0" collapsed="false">
      <c r="A210" s="22"/>
      <c r="B210" s="23" t="str">
        <f aca="false">IF($A210="","",IFERROR(INDEX('Projeler ve Jüri'!$C$4:$C$53,MATCH($A210,'Projeler ve Jüri'!$A$4:$A$53,0))&amp;"",""))</f>
        <v/>
      </c>
      <c r="C210" s="23" t="str">
        <f aca="false">IF($A210="","",IFERROR(INDEX('Projeler ve Jüri'!$B$4:$B$53,MATCH($A210,'Projeler ve Jüri'!$A$4:$A$53,0))&amp;"",""))</f>
        <v/>
      </c>
      <c r="D210" s="20"/>
      <c r="E210" s="20"/>
      <c r="F210" s="21" t="str">
        <f aca="false">IF($A210="","",$A210&amp;"#"&amp;COUNTIF($A$4:$A210,$A210))</f>
        <v/>
      </c>
    </row>
    <row r="211" customFormat="false" ht="19.5" hidden="false" customHeight="true" outlineLevel="0" collapsed="false">
      <c r="A211" s="22"/>
      <c r="B211" s="23" t="str">
        <f aca="false">IF($A211="","",IFERROR(INDEX('Projeler ve Jüri'!$C$4:$C$53,MATCH($A211,'Projeler ve Jüri'!$A$4:$A$53,0))&amp;"",""))</f>
        <v/>
      </c>
      <c r="C211" s="23" t="str">
        <f aca="false">IF($A211="","",IFERROR(INDEX('Projeler ve Jüri'!$B$4:$B$53,MATCH($A211,'Projeler ve Jüri'!$A$4:$A$53,0))&amp;"",""))</f>
        <v/>
      </c>
      <c r="D211" s="20"/>
      <c r="E211" s="20"/>
      <c r="F211" s="21" t="str">
        <f aca="false">IF($A211="","",$A211&amp;"#"&amp;COUNTIF($A$4:$A211,$A211))</f>
        <v/>
      </c>
    </row>
    <row r="212" customFormat="false" ht="19.5" hidden="false" customHeight="true" outlineLevel="0" collapsed="false">
      <c r="A212" s="22"/>
      <c r="B212" s="23" t="str">
        <f aca="false">IF($A212="","",IFERROR(INDEX('Projeler ve Jüri'!$C$4:$C$53,MATCH($A212,'Projeler ve Jüri'!$A$4:$A$53,0))&amp;"",""))</f>
        <v/>
      </c>
      <c r="C212" s="23" t="str">
        <f aca="false">IF($A212="","",IFERROR(INDEX('Projeler ve Jüri'!$B$4:$B$53,MATCH($A212,'Projeler ve Jüri'!$A$4:$A$53,0))&amp;"",""))</f>
        <v/>
      </c>
      <c r="D212" s="20"/>
      <c r="E212" s="20"/>
      <c r="F212" s="21" t="str">
        <f aca="false">IF($A212="","",$A212&amp;"#"&amp;COUNTIF($A$4:$A212,$A212))</f>
        <v/>
      </c>
    </row>
    <row r="213" customFormat="false" ht="19.5" hidden="false" customHeight="true" outlineLevel="0" collapsed="false">
      <c r="A213" s="22"/>
      <c r="B213" s="23" t="str">
        <f aca="false">IF($A213="","",IFERROR(INDEX('Projeler ve Jüri'!$C$4:$C$53,MATCH($A213,'Projeler ve Jüri'!$A$4:$A$53,0))&amp;"",""))</f>
        <v/>
      </c>
      <c r="C213" s="23" t="str">
        <f aca="false">IF($A213="","",IFERROR(INDEX('Projeler ve Jüri'!$B$4:$B$53,MATCH($A213,'Projeler ve Jüri'!$A$4:$A$53,0))&amp;"",""))</f>
        <v/>
      </c>
      <c r="D213" s="20"/>
      <c r="E213" s="20"/>
      <c r="F213" s="21" t="str">
        <f aca="false">IF($A213="","",$A213&amp;"#"&amp;COUNTIF($A$4:$A213,$A213))</f>
        <v/>
      </c>
    </row>
    <row r="214" customFormat="false" ht="19.5" hidden="false" customHeight="true" outlineLevel="0" collapsed="false">
      <c r="A214" s="22"/>
      <c r="B214" s="23" t="str">
        <f aca="false">IF($A214="","",IFERROR(INDEX('Projeler ve Jüri'!$C$4:$C$53,MATCH($A214,'Projeler ve Jüri'!$A$4:$A$53,0))&amp;"",""))</f>
        <v/>
      </c>
      <c r="C214" s="23" t="str">
        <f aca="false">IF($A214="","",IFERROR(INDEX('Projeler ve Jüri'!$B$4:$B$53,MATCH($A214,'Projeler ve Jüri'!$A$4:$A$53,0))&amp;"",""))</f>
        <v/>
      </c>
      <c r="D214" s="20"/>
      <c r="E214" s="20"/>
      <c r="F214" s="21" t="str">
        <f aca="false">IF($A214="","",$A214&amp;"#"&amp;COUNTIF($A$4:$A214,$A214))</f>
        <v/>
      </c>
    </row>
    <row r="215" customFormat="false" ht="19.5" hidden="false" customHeight="true" outlineLevel="0" collapsed="false">
      <c r="A215" s="22"/>
      <c r="B215" s="23" t="str">
        <f aca="false">IF($A215="","",IFERROR(INDEX('Projeler ve Jüri'!$C$4:$C$53,MATCH($A215,'Projeler ve Jüri'!$A$4:$A$53,0))&amp;"",""))</f>
        <v/>
      </c>
      <c r="C215" s="23" t="str">
        <f aca="false">IF($A215="","",IFERROR(INDEX('Projeler ve Jüri'!$B$4:$B$53,MATCH($A215,'Projeler ve Jüri'!$A$4:$A$53,0))&amp;"",""))</f>
        <v/>
      </c>
      <c r="D215" s="20"/>
      <c r="E215" s="20"/>
      <c r="F215" s="21" t="str">
        <f aca="false">IF($A215="","",$A215&amp;"#"&amp;COUNTIF($A$4:$A215,$A215))</f>
        <v/>
      </c>
    </row>
    <row r="216" customFormat="false" ht="19.5" hidden="false" customHeight="true" outlineLevel="0" collapsed="false">
      <c r="A216" s="22"/>
      <c r="B216" s="23" t="str">
        <f aca="false">IF($A216="","",IFERROR(INDEX('Projeler ve Jüri'!$C$4:$C$53,MATCH($A216,'Projeler ve Jüri'!$A$4:$A$53,0))&amp;"",""))</f>
        <v/>
      </c>
      <c r="C216" s="23" t="str">
        <f aca="false">IF($A216="","",IFERROR(INDEX('Projeler ve Jüri'!$B$4:$B$53,MATCH($A216,'Projeler ve Jüri'!$A$4:$A$53,0))&amp;"",""))</f>
        <v/>
      </c>
      <c r="D216" s="20"/>
      <c r="E216" s="20"/>
      <c r="F216" s="21" t="str">
        <f aca="false">IF($A216="","",$A216&amp;"#"&amp;COUNTIF($A$4:$A216,$A216))</f>
        <v/>
      </c>
    </row>
    <row r="217" customFormat="false" ht="19.5" hidden="false" customHeight="true" outlineLevel="0" collapsed="false">
      <c r="A217" s="22"/>
      <c r="B217" s="23" t="str">
        <f aca="false">IF($A217="","",IFERROR(INDEX('Projeler ve Jüri'!$C$4:$C$53,MATCH($A217,'Projeler ve Jüri'!$A$4:$A$53,0))&amp;"",""))</f>
        <v/>
      </c>
      <c r="C217" s="23" t="str">
        <f aca="false">IF($A217="","",IFERROR(INDEX('Projeler ve Jüri'!$B$4:$B$53,MATCH($A217,'Projeler ve Jüri'!$A$4:$A$53,0))&amp;"",""))</f>
        <v/>
      </c>
      <c r="D217" s="20"/>
      <c r="E217" s="20"/>
      <c r="F217" s="21" t="str">
        <f aca="false">IF($A217="","",$A217&amp;"#"&amp;COUNTIF($A$4:$A217,$A217))</f>
        <v/>
      </c>
    </row>
    <row r="218" customFormat="false" ht="19.5" hidden="false" customHeight="true" outlineLevel="0" collapsed="false">
      <c r="A218" s="22"/>
      <c r="B218" s="23" t="str">
        <f aca="false">IF($A218="","",IFERROR(INDEX('Projeler ve Jüri'!$C$4:$C$53,MATCH($A218,'Projeler ve Jüri'!$A$4:$A$53,0))&amp;"",""))</f>
        <v/>
      </c>
      <c r="C218" s="23" t="str">
        <f aca="false">IF($A218="","",IFERROR(INDEX('Projeler ve Jüri'!$B$4:$B$53,MATCH($A218,'Projeler ve Jüri'!$A$4:$A$53,0))&amp;"",""))</f>
        <v/>
      </c>
      <c r="D218" s="20"/>
      <c r="E218" s="20"/>
      <c r="F218" s="21" t="str">
        <f aca="false">IF($A218="","",$A218&amp;"#"&amp;COUNTIF($A$4:$A218,$A218))</f>
        <v/>
      </c>
    </row>
    <row r="219" customFormat="false" ht="19.5" hidden="false" customHeight="true" outlineLevel="0" collapsed="false">
      <c r="A219" s="22"/>
      <c r="B219" s="23" t="str">
        <f aca="false">IF($A219="","",IFERROR(INDEX('Projeler ve Jüri'!$C$4:$C$53,MATCH($A219,'Projeler ve Jüri'!$A$4:$A$53,0))&amp;"",""))</f>
        <v/>
      </c>
      <c r="C219" s="23" t="str">
        <f aca="false">IF($A219="","",IFERROR(INDEX('Projeler ve Jüri'!$B$4:$B$53,MATCH($A219,'Projeler ve Jüri'!$A$4:$A$53,0))&amp;"",""))</f>
        <v/>
      </c>
      <c r="D219" s="20"/>
      <c r="E219" s="20"/>
      <c r="F219" s="21" t="str">
        <f aca="false">IF($A219="","",$A219&amp;"#"&amp;COUNTIF($A$4:$A219,$A219))</f>
        <v/>
      </c>
    </row>
    <row r="220" customFormat="false" ht="19.5" hidden="false" customHeight="true" outlineLevel="0" collapsed="false">
      <c r="A220" s="22"/>
      <c r="B220" s="23" t="str">
        <f aca="false">IF($A220="","",IFERROR(INDEX('Projeler ve Jüri'!$C$4:$C$53,MATCH($A220,'Projeler ve Jüri'!$A$4:$A$53,0))&amp;"",""))</f>
        <v/>
      </c>
      <c r="C220" s="23" t="str">
        <f aca="false">IF($A220="","",IFERROR(INDEX('Projeler ve Jüri'!$B$4:$B$53,MATCH($A220,'Projeler ve Jüri'!$A$4:$A$53,0))&amp;"",""))</f>
        <v/>
      </c>
      <c r="D220" s="20"/>
      <c r="E220" s="20"/>
      <c r="F220" s="21" t="str">
        <f aca="false">IF($A220="","",$A220&amp;"#"&amp;COUNTIF($A$4:$A220,$A220))</f>
        <v/>
      </c>
    </row>
    <row r="221" customFormat="false" ht="19.5" hidden="false" customHeight="true" outlineLevel="0" collapsed="false">
      <c r="A221" s="22"/>
      <c r="B221" s="23" t="str">
        <f aca="false">IF($A221="","",IFERROR(INDEX('Projeler ve Jüri'!$C$4:$C$53,MATCH($A221,'Projeler ve Jüri'!$A$4:$A$53,0))&amp;"",""))</f>
        <v/>
      </c>
      <c r="C221" s="23" t="str">
        <f aca="false">IF($A221="","",IFERROR(INDEX('Projeler ve Jüri'!$B$4:$B$53,MATCH($A221,'Projeler ve Jüri'!$A$4:$A$53,0))&amp;"",""))</f>
        <v/>
      </c>
      <c r="D221" s="20"/>
      <c r="E221" s="20"/>
      <c r="F221" s="21" t="str">
        <f aca="false">IF($A221="","",$A221&amp;"#"&amp;COUNTIF($A$4:$A221,$A221))</f>
        <v/>
      </c>
    </row>
    <row r="222" customFormat="false" ht="19.5" hidden="false" customHeight="true" outlineLevel="0" collapsed="false">
      <c r="A222" s="22"/>
      <c r="B222" s="23" t="str">
        <f aca="false">IF($A222="","",IFERROR(INDEX('Projeler ve Jüri'!$C$4:$C$53,MATCH($A222,'Projeler ve Jüri'!$A$4:$A$53,0))&amp;"",""))</f>
        <v/>
      </c>
      <c r="C222" s="23" t="str">
        <f aca="false">IF($A222="","",IFERROR(INDEX('Projeler ve Jüri'!$B$4:$B$53,MATCH($A222,'Projeler ve Jüri'!$A$4:$A$53,0))&amp;"",""))</f>
        <v/>
      </c>
      <c r="D222" s="20"/>
      <c r="E222" s="20"/>
      <c r="F222" s="21" t="str">
        <f aca="false">IF($A222="","",$A222&amp;"#"&amp;COUNTIF($A$4:$A222,$A222))</f>
        <v/>
      </c>
    </row>
    <row r="223" customFormat="false" ht="19.5" hidden="false" customHeight="true" outlineLevel="0" collapsed="false">
      <c r="A223" s="22"/>
      <c r="B223" s="23" t="str">
        <f aca="false">IF($A223="","",IFERROR(INDEX('Projeler ve Jüri'!$C$4:$C$53,MATCH($A223,'Projeler ve Jüri'!$A$4:$A$53,0))&amp;"",""))</f>
        <v/>
      </c>
      <c r="C223" s="23" t="str">
        <f aca="false">IF($A223="","",IFERROR(INDEX('Projeler ve Jüri'!$B$4:$B$53,MATCH($A223,'Projeler ve Jüri'!$A$4:$A$53,0))&amp;"",""))</f>
        <v/>
      </c>
      <c r="D223" s="20"/>
      <c r="E223" s="20"/>
      <c r="F223" s="21" t="str">
        <f aca="false">IF($A223="","",$A223&amp;"#"&amp;COUNTIF($A$4:$A223,$A223))</f>
        <v/>
      </c>
    </row>
    <row r="224" customFormat="false" ht="19.5" hidden="false" customHeight="true" outlineLevel="0" collapsed="false">
      <c r="A224" s="22"/>
      <c r="B224" s="23" t="str">
        <f aca="false">IF($A224="","",IFERROR(INDEX('Projeler ve Jüri'!$C$4:$C$53,MATCH($A224,'Projeler ve Jüri'!$A$4:$A$53,0))&amp;"",""))</f>
        <v/>
      </c>
      <c r="C224" s="23" t="str">
        <f aca="false">IF($A224="","",IFERROR(INDEX('Projeler ve Jüri'!$B$4:$B$53,MATCH($A224,'Projeler ve Jüri'!$A$4:$A$53,0))&amp;"",""))</f>
        <v/>
      </c>
      <c r="D224" s="20"/>
      <c r="E224" s="20"/>
      <c r="F224" s="21" t="str">
        <f aca="false">IF($A224="","",$A224&amp;"#"&amp;COUNTIF($A$4:$A224,$A224))</f>
        <v/>
      </c>
    </row>
    <row r="225" customFormat="false" ht="19.5" hidden="false" customHeight="true" outlineLevel="0" collapsed="false">
      <c r="A225" s="22"/>
      <c r="B225" s="23" t="str">
        <f aca="false">IF($A225="","",IFERROR(INDEX('Projeler ve Jüri'!$C$4:$C$53,MATCH($A225,'Projeler ve Jüri'!$A$4:$A$53,0))&amp;"",""))</f>
        <v/>
      </c>
      <c r="C225" s="23" t="str">
        <f aca="false">IF($A225="","",IFERROR(INDEX('Projeler ve Jüri'!$B$4:$B$53,MATCH($A225,'Projeler ve Jüri'!$A$4:$A$53,0))&amp;"",""))</f>
        <v/>
      </c>
      <c r="D225" s="20"/>
      <c r="E225" s="20"/>
      <c r="F225" s="21" t="str">
        <f aca="false">IF($A225="","",$A225&amp;"#"&amp;COUNTIF($A$4:$A225,$A225))</f>
        <v/>
      </c>
    </row>
    <row r="226" customFormat="false" ht="19.5" hidden="false" customHeight="true" outlineLevel="0" collapsed="false">
      <c r="A226" s="22"/>
      <c r="B226" s="23" t="str">
        <f aca="false">IF($A226="","",IFERROR(INDEX('Projeler ve Jüri'!$C$4:$C$53,MATCH($A226,'Projeler ve Jüri'!$A$4:$A$53,0))&amp;"",""))</f>
        <v/>
      </c>
      <c r="C226" s="23" t="str">
        <f aca="false">IF($A226="","",IFERROR(INDEX('Projeler ve Jüri'!$B$4:$B$53,MATCH($A226,'Projeler ve Jüri'!$A$4:$A$53,0))&amp;"",""))</f>
        <v/>
      </c>
      <c r="D226" s="20"/>
      <c r="E226" s="20"/>
      <c r="F226" s="21" t="str">
        <f aca="false">IF($A226="","",$A226&amp;"#"&amp;COUNTIF($A$4:$A226,$A226))</f>
        <v/>
      </c>
    </row>
    <row r="227" customFormat="false" ht="19.5" hidden="false" customHeight="true" outlineLevel="0" collapsed="false">
      <c r="A227" s="22"/>
      <c r="B227" s="23" t="str">
        <f aca="false">IF($A227="","",IFERROR(INDEX('Projeler ve Jüri'!$C$4:$C$53,MATCH($A227,'Projeler ve Jüri'!$A$4:$A$53,0))&amp;"",""))</f>
        <v/>
      </c>
      <c r="C227" s="23" t="str">
        <f aca="false">IF($A227="","",IFERROR(INDEX('Projeler ve Jüri'!$B$4:$B$53,MATCH($A227,'Projeler ve Jüri'!$A$4:$A$53,0))&amp;"",""))</f>
        <v/>
      </c>
      <c r="D227" s="20"/>
      <c r="E227" s="20"/>
      <c r="F227" s="21" t="str">
        <f aca="false">IF($A227="","",$A227&amp;"#"&amp;COUNTIF($A$4:$A227,$A227))</f>
        <v/>
      </c>
    </row>
    <row r="228" customFormat="false" ht="19.5" hidden="false" customHeight="true" outlineLevel="0" collapsed="false">
      <c r="A228" s="22"/>
      <c r="B228" s="23" t="str">
        <f aca="false">IF($A228="","",IFERROR(INDEX('Projeler ve Jüri'!$C$4:$C$53,MATCH($A228,'Projeler ve Jüri'!$A$4:$A$53,0))&amp;"",""))</f>
        <v/>
      </c>
      <c r="C228" s="23" t="str">
        <f aca="false">IF($A228="","",IFERROR(INDEX('Projeler ve Jüri'!$B$4:$B$53,MATCH($A228,'Projeler ve Jüri'!$A$4:$A$53,0))&amp;"",""))</f>
        <v/>
      </c>
      <c r="D228" s="20"/>
      <c r="E228" s="20"/>
      <c r="F228" s="21" t="str">
        <f aca="false">IF($A228="","",$A228&amp;"#"&amp;COUNTIF($A$4:$A228,$A228))</f>
        <v/>
      </c>
    </row>
    <row r="229" customFormat="false" ht="19.5" hidden="false" customHeight="true" outlineLevel="0" collapsed="false">
      <c r="A229" s="22"/>
      <c r="B229" s="23" t="str">
        <f aca="false">IF($A229="","",IFERROR(INDEX('Projeler ve Jüri'!$C$4:$C$53,MATCH($A229,'Projeler ve Jüri'!$A$4:$A$53,0))&amp;"",""))</f>
        <v/>
      </c>
      <c r="C229" s="23" t="str">
        <f aca="false">IF($A229="","",IFERROR(INDEX('Projeler ve Jüri'!$B$4:$B$53,MATCH($A229,'Projeler ve Jüri'!$A$4:$A$53,0))&amp;"",""))</f>
        <v/>
      </c>
      <c r="D229" s="20"/>
      <c r="E229" s="20"/>
      <c r="F229" s="21" t="str">
        <f aca="false">IF($A229="","",$A229&amp;"#"&amp;COUNTIF($A$4:$A229,$A229))</f>
        <v/>
      </c>
    </row>
    <row r="230" customFormat="false" ht="19.5" hidden="false" customHeight="true" outlineLevel="0" collapsed="false">
      <c r="A230" s="22"/>
      <c r="B230" s="23" t="str">
        <f aca="false">IF($A230="","",IFERROR(INDEX('Projeler ve Jüri'!$C$4:$C$53,MATCH($A230,'Projeler ve Jüri'!$A$4:$A$53,0))&amp;"",""))</f>
        <v/>
      </c>
      <c r="C230" s="23" t="str">
        <f aca="false">IF($A230="","",IFERROR(INDEX('Projeler ve Jüri'!$B$4:$B$53,MATCH($A230,'Projeler ve Jüri'!$A$4:$A$53,0))&amp;"",""))</f>
        <v/>
      </c>
      <c r="D230" s="20"/>
      <c r="E230" s="20"/>
      <c r="F230" s="21" t="str">
        <f aca="false">IF($A230="","",$A230&amp;"#"&amp;COUNTIF($A$4:$A230,$A230))</f>
        <v/>
      </c>
    </row>
    <row r="231" customFormat="false" ht="19.5" hidden="false" customHeight="true" outlineLevel="0" collapsed="false">
      <c r="A231" s="22"/>
      <c r="B231" s="23" t="str">
        <f aca="false">IF($A231="","",IFERROR(INDEX('Projeler ve Jüri'!$C$4:$C$53,MATCH($A231,'Projeler ve Jüri'!$A$4:$A$53,0))&amp;"",""))</f>
        <v/>
      </c>
      <c r="C231" s="23" t="str">
        <f aca="false">IF($A231="","",IFERROR(INDEX('Projeler ve Jüri'!$B$4:$B$53,MATCH($A231,'Projeler ve Jüri'!$A$4:$A$53,0))&amp;"",""))</f>
        <v/>
      </c>
      <c r="D231" s="20"/>
      <c r="E231" s="20"/>
      <c r="F231" s="21" t="str">
        <f aca="false">IF($A231="","",$A231&amp;"#"&amp;COUNTIF($A$4:$A231,$A231))</f>
        <v/>
      </c>
    </row>
    <row r="232" customFormat="false" ht="19.5" hidden="false" customHeight="true" outlineLevel="0" collapsed="false">
      <c r="A232" s="22"/>
      <c r="B232" s="23" t="str">
        <f aca="false">IF($A232="","",IFERROR(INDEX('Projeler ve Jüri'!$C$4:$C$53,MATCH($A232,'Projeler ve Jüri'!$A$4:$A$53,0))&amp;"",""))</f>
        <v/>
      </c>
      <c r="C232" s="23" t="str">
        <f aca="false">IF($A232="","",IFERROR(INDEX('Projeler ve Jüri'!$B$4:$B$53,MATCH($A232,'Projeler ve Jüri'!$A$4:$A$53,0))&amp;"",""))</f>
        <v/>
      </c>
      <c r="D232" s="20"/>
      <c r="E232" s="20"/>
      <c r="F232" s="21" t="str">
        <f aca="false">IF($A232="","",$A232&amp;"#"&amp;COUNTIF($A$4:$A232,$A232))</f>
        <v/>
      </c>
    </row>
    <row r="233" customFormat="false" ht="19.5" hidden="false" customHeight="true" outlineLevel="0" collapsed="false">
      <c r="A233" s="22"/>
      <c r="B233" s="23" t="str">
        <f aca="false">IF($A233="","",IFERROR(INDEX('Projeler ve Jüri'!$C$4:$C$53,MATCH($A233,'Projeler ve Jüri'!$A$4:$A$53,0))&amp;"",""))</f>
        <v/>
      </c>
      <c r="C233" s="23" t="str">
        <f aca="false">IF($A233="","",IFERROR(INDEX('Projeler ve Jüri'!$B$4:$B$53,MATCH($A233,'Projeler ve Jüri'!$A$4:$A$53,0))&amp;"",""))</f>
        <v/>
      </c>
      <c r="D233" s="20"/>
      <c r="E233" s="20"/>
      <c r="F233" s="21" t="str">
        <f aca="false">IF($A233="","",$A233&amp;"#"&amp;COUNTIF($A$4:$A233,$A233))</f>
        <v/>
      </c>
    </row>
    <row r="234" customFormat="false" ht="19.5" hidden="false" customHeight="true" outlineLevel="0" collapsed="false">
      <c r="A234" s="22"/>
      <c r="B234" s="23" t="str">
        <f aca="false">IF($A234="","",IFERROR(INDEX('Projeler ve Jüri'!$C$4:$C$53,MATCH($A234,'Projeler ve Jüri'!$A$4:$A$53,0))&amp;"",""))</f>
        <v/>
      </c>
      <c r="C234" s="23" t="str">
        <f aca="false">IF($A234="","",IFERROR(INDEX('Projeler ve Jüri'!$B$4:$B$53,MATCH($A234,'Projeler ve Jüri'!$A$4:$A$53,0))&amp;"",""))</f>
        <v/>
      </c>
      <c r="D234" s="20"/>
      <c r="E234" s="20"/>
      <c r="F234" s="21" t="str">
        <f aca="false">IF($A234="","",$A234&amp;"#"&amp;COUNTIF($A$4:$A234,$A234))</f>
        <v/>
      </c>
    </row>
    <row r="235" customFormat="false" ht="19.5" hidden="false" customHeight="true" outlineLevel="0" collapsed="false">
      <c r="A235" s="22"/>
      <c r="B235" s="23" t="str">
        <f aca="false">IF($A235="","",IFERROR(INDEX('Projeler ve Jüri'!$C$4:$C$53,MATCH($A235,'Projeler ve Jüri'!$A$4:$A$53,0))&amp;"",""))</f>
        <v/>
      </c>
      <c r="C235" s="23" t="str">
        <f aca="false">IF($A235="","",IFERROR(INDEX('Projeler ve Jüri'!$B$4:$B$53,MATCH($A235,'Projeler ve Jüri'!$A$4:$A$53,0))&amp;"",""))</f>
        <v/>
      </c>
      <c r="D235" s="20"/>
      <c r="E235" s="20"/>
      <c r="F235" s="21" t="str">
        <f aca="false">IF($A235="","",$A235&amp;"#"&amp;COUNTIF($A$4:$A235,$A235))</f>
        <v/>
      </c>
    </row>
    <row r="236" customFormat="false" ht="19.5" hidden="false" customHeight="true" outlineLevel="0" collapsed="false">
      <c r="A236" s="22"/>
      <c r="B236" s="23" t="str">
        <f aca="false">IF($A236="","",IFERROR(INDEX('Projeler ve Jüri'!$C$4:$C$53,MATCH($A236,'Projeler ve Jüri'!$A$4:$A$53,0))&amp;"",""))</f>
        <v/>
      </c>
      <c r="C236" s="23" t="str">
        <f aca="false">IF($A236="","",IFERROR(INDEX('Projeler ve Jüri'!$B$4:$B$53,MATCH($A236,'Projeler ve Jüri'!$A$4:$A$53,0))&amp;"",""))</f>
        <v/>
      </c>
      <c r="D236" s="20"/>
      <c r="E236" s="20"/>
      <c r="F236" s="21" t="str">
        <f aca="false">IF($A236="","",$A236&amp;"#"&amp;COUNTIF($A$4:$A236,$A236))</f>
        <v/>
      </c>
    </row>
    <row r="237" customFormat="false" ht="19.5" hidden="false" customHeight="true" outlineLevel="0" collapsed="false">
      <c r="A237" s="22"/>
      <c r="B237" s="23" t="str">
        <f aca="false">IF($A237="","",IFERROR(INDEX('Projeler ve Jüri'!$C$4:$C$53,MATCH($A237,'Projeler ve Jüri'!$A$4:$A$53,0))&amp;"",""))</f>
        <v/>
      </c>
      <c r="C237" s="23" t="str">
        <f aca="false">IF($A237="","",IFERROR(INDEX('Projeler ve Jüri'!$B$4:$B$53,MATCH($A237,'Projeler ve Jüri'!$A$4:$A$53,0))&amp;"",""))</f>
        <v/>
      </c>
      <c r="D237" s="20"/>
      <c r="E237" s="20"/>
      <c r="F237" s="21" t="str">
        <f aca="false">IF($A237="","",$A237&amp;"#"&amp;COUNTIF($A$4:$A237,$A237))</f>
        <v/>
      </c>
    </row>
    <row r="238" customFormat="false" ht="19.5" hidden="false" customHeight="true" outlineLevel="0" collapsed="false">
      <c r="A238" s="22"/>
      <c r="B238" s="23" t="str">
        <f aca="false">IF($A238="","",IFERROR(INDEX('Projeler ve Jüri'!$C$4:$C$53,MATCH($A238,'Projeler ve Jüri'!$A$4:$A$53,0))&amp;"",""))</f>
        <v/>
      </c>
      <c r="C238" s="23" t="str">
        <f aca="false">IF($A238="","",IFERROR(INDEX('Projeler ve Jüri'!$B$4:$B$53,MATCH($A238,'Projeler ve Jüri'!$A$4:$A$53,0))&amp;"",""))</f>
        <v/>
      </c>
      <c r="D238" s="20"/>
      <c r="E238" s="20"/>
      <c r="F238" s="21" t="str">
        <f aca="false">IF($A238="","",$A238&amp;"#"&amp;COUNTIF($A$4:$A238,$A238))</f>
        <v/>
      </c>
    </row>
    <row r="239" customFormat="false" ht="19.5" hidden="false" customHeight="true" outlineLevel="0" collapsed="false">
      <c r="A239" s="22"/>
      <c r="B239" s="23" t="str">
        <f aca="false">IF($A239="","",IFERROR(INDEX('Projeler ve Jüri'!$C$4:$C$53,MATCH($A239,'Projeler ve Jüri'!$A$4:$A$53,0))&amp;"",""))</f>
        <v/>
      </c>
      <c r="C239" s="23" t="str">
        <f aca="false">IF($A239="","",IFERROR(INDEX('Projeler ve Jüri'!$B$4:$B$53,MATCH($A239,'Projeler ve Jüri'!$A$4:$A$53,0))&amp;"",""))</f>
        <v/>
      </c>
      <c r="D239" s="20"/>
      <c r="E239" s="20"/>
      <c r="F239" s="21" t="str">
        <f aca="false">IF($A239="","",$A239&amp;"#"&amp;COUNTIF($A$4:$A239,$A239))</f>
        <v/>
      </c>
    </row>
    <row r="240" customFormat="false" ht="19.5" hidden="false" customHeight="true" outlineLevel="0" collapsed="false">
      <c r="A240" s="22"/>
      <c r="B240" s="23" t="str">
        <f aca="false">IF($A240="","",IFERROR(INDEX('Projeler ve Jüri'!$C$4:$C$53,MATCH($A240,'Projeler ve Jüri'!$A$4:$A$53,0))&amp;"",""))</f>
        <v/>
      </c>
      <c r="C240" s="23" t="str">
        <f aca="false">IF($A240="","",IFERROR(INDEX('Projeler ve Jüri'!$B$4:$B$53,MATCH($A240,'Projeler ve Jüri'!$A$4:$A$53,0))&amp;"",""))</f>
        <v/>
      </c>
      <c r="D240" s="20"/>
      <c r="E240" s="20"/>
      <c r="F240" s="21" t="str">
        <f aca="false">IF($A240="","",$A240&amp;"#"&amp;COUNTIF($A$4:$A240,$A240))</f>
        <v/>
      </c>
    </row>
    <row r="241" customFormat="false" ht="19.5" hidden="false" customHeight="true" outlineLevel="0" collapsed="false">
      <c r="A241" s="22"/>
      <c r="B241" s="23" t="str">
        <f aca="false">IF($A241="","",IFERROR(INDEX('Projeler ve Jüri'!$C$4:$C$53,MATCH($A241,'Projeler ve Jüri'!$A$4:$A$53,0))&amp;"",""))</f>
        <v/>
      </c>
      <c r="C241" s="23" t="str">
        <f aca="false">IF($A241="","",IFERROR(INDEX('Projeler ve Jüri'!$B$4:$B$53,MATCH($A241,'Projeler ve Jüri'!$A$4:$A$53,0))&amp;"",""))</f>
        <v/>
      </c>
      <c r="D241" s="20"/>
      <c r="E241" s="20"/>
      <c r="F241" s="21" t="str">
        <f aca="false">IF($A241="","",$A241&amp;"#"&amp;COUNTIF($A$4:$A241,$A241))</f>
        <v/>
      </c>
    </row>
    <row r="242" customFormat="false" ht="19.5" hidden="false" customHeight="true" outlineLevel="0" collapsed="false">
      <c r="A242" s="22"/>
      <c r="B242" s="23" t="str">
        <f aca="false">IF($A242="","",IFERROR(INDEX('Projeler ve Jüri'!$C$4:$C$53,MATCH($A242,'Projeler ve Jüri'!$A$4:$A$53,0))&amp;"",""))</f>
        <v/>
      </c>
      <c r="C242" s="23" t="str">
        <f aca="false">IF($A242="","",IFERROR(INDEX('Projeler ve Jüri'!$B$4:$B$53,MATCH($A242,'Projeler ve Jüri'!$A$4:$A$53,0))&amp;"",""))</f>
        <v/>
      </c>
      <c r="D242" s="20"/>
      <c r="E242" s="20"/>
      <c r="F242" s="21" t="str">
        <f aca="false">IF($A242="","",$A242&amp;"#"&amp;COUNTIF($A$4:$A242,$A242))</f>
        <v/>
      </c>
    </row>
    <row r="243" customFormat="false" ht="19.5" hidden="false" customHeight="true" outlineLevel="0" collapsed="false">
      <c r="A243" s="22"/>
      <c r="B243" s="23" t="str">
        <f aca="false">IF($A243="","",IFERROR(INDEX('Projeler ve Jüri'!$C$4:$C$53,MATCH($A243,'Projeler ve Jüri'!$A$4:$A$53,0))&amp;"",""))</f>
        <v/>
      </c>
      <c r="C243" s="23" t="str">
        <f aca="false">IF($A243="","",IFERROR(INDEX('Projeler ve Jüri'!$B$4:$B$53,MATCH($A243,'Projeler ve Jüri'!$A$4:$A$53,0))&amp;"",""))</f>
        <v/>
      </c>
      <c r="D243" s="20"/>
      <c r="E243" s="20"/>
      <c r="F243" s="21" t="str">
        <f aca="false">IF($A243="","",$A243&amp;"#"&amp;COUNTIF($A$4:$A243,$A243))</f>
        <v/>
      </c>
    </row>
    <row r="244" customFormat="false" ht="19.5" hidden="false" customHeight="true" outlineLevel="0" collapsed="false">
      <c r="A244" s="22"/>
      <c r="B244" s="23" t="str">
        <f aca="false">IF($A244="","",IFERROR(INDEX('Projeler ve Jüri'!$C$4:$C$53,MATCH($A244,'Projeler ve Jüri'!$A$4:$A$53,0))&amp;"",""))</f>
        <v/>
      </c>
      <c r="C244" s="23" t="str">
        <f aca="false">IF($A244="","",IFERROR(INDEX('Projeler ve Jüri'!$B$4:$B$53,MATCH($A244,'Projeler ve Jüri'!$A$4:$A$53,0))&amp;"",""))</f>
        <v/>
      </c>
      <c r="D244" s="20"/>
      <c r="E244" s="20"/>
      <c r="F244" s="21" t="str">
        <f aca="false">IF($A244="","",$A244&amp;"#"&amp;COUNTIF($A$4:$A244,$A244))</f>
        <v/>
      </c>
    </row>
    <row r="245" customFormat="false" ht="19.5" hidden="false" customHeight="true" outlineLevel="0" collapsed="false">
      <c r="A245" s="22"/>
      <c r="B245" s="23" t="str">
        <f aca="false">IF($A245="","",IFERROR(INDEX('Projeler ve Jüri'!$C$4:$C$53,MATCH($A245,'Projeler ve Jüri'!$A$4:$A$53,0))&amp;"",""))</f>
        <v/>
      </c>
      <c r="C245" s="23" t="str">
        <f aca="false">IF($A245="","",IFERROR(INDEX('Projeler ve Jüri'!$B$4:$B$53,MATCH($A245,'Projeler ve Jüri'!$A$4:$A$53,0))&amp;"",""))</f>
        <v/>
      </c>
      <c r="D245" s="20"/>
      <c r="E245" s="20"/>
      <c r="F245" s="21" t="str">
        <f aca="false">IF($A245="","",$A245&amp;"#"&amp;COUNTIF($A$4:$A245,$A245))</f>
        <v/>
      </c>
    </row>
    <row r="246" customFormat="false" ht="19.5" hidden="false" customHeight="true" outlineLevel="0" collapsed="false">
      <c r="A246" s="22"/>
      <c r="B246" s="23" t="str">
        <f aca="false">IF($A246="","",IFERROR(INDEX('Projeler ve Jüri'!$C$4:$C$53,MATCH($A246,'Projeler ve Jüri'!$A$4:$A$53,0))&amp;"",""))</f>
        <v/>
      </c>
      <c r="C246" s="23" t="str">
        <f aca="false">IF($A246="","",IFERROR(INDEX('Projeler ve Jüri'!$B$4:$B$53,MATCH($A246,'Projeler ve Jüri'!$A$4:$A$53,0))&amp;"",""))</f>
        <v/>
      </c>
      <c r="D246" s="20"/>
      <c r="E246" s="20"/>
      <c r="F246" s="21" t="str">
        <f aca="false">IF($A246="","",$A246&amp;"#"&amp;COUNTIF($A$4:$A246,$A246))</f>
        <v/>
      </c>
    </row>
    <row r="247" customFormat="false" ht="19.5" hidden="false" customHeight="true" outlineLevel="0" collapsed="false">
      <c r="A247" s="22"/>
      <c r="B247" s="23" t="str">
        <f aca="false">IF($A247="","",IFERROR(INDEX('Projeler ve Jüri'!$C$4:$C$53,MATCH($A247,'Projeler ve Jüri'!$A$4:$A$53,0))&amp;"",""))</f>
        <v/>
      </c>
      <c r="C247" s="23" t="str">
        <f aca="false">IF($A247="","",IFERROR(INDEX('Projeler ve Jüri'!$B$4:$B$53,MATCH($A247,'Projeler ve Jüri'!$A$4:$A$53,0))&amp;"",""))</f>
        <v/>
      </c>
      <c r="D247" s="20"/>
      <c r="E247" s="20"/>
      <c r="F247" s="21" t="str">
        <f aca="false">IF($A247="","",$A247&amp;"#"&amp;COUNTIF($A$4:$A247,$A247))</f>
        <v/>
      </c>
    </row>
    <row r="248" customFormat="false" ht="19.5" hidden="false" customHeight="true" outlineLevel="0" collapsed="false">
      <c r="A248" s="22"/>
      <c r="B248" s="23" t="str">
        <f aca="false">IF($A248="","",IFERROR(INDEX('Projeler ve Jüri'!$C$4:$C$53,MATCH($A248,'Projeler ve Jüri'!$A$4:$A$53,0))&amp;"",""))</f>
        <v/>
      </c>
      <c r="C248" s="23" t="str">
        <f aca="false">IF($A248="","",IFERROR(INDEX('Projeler ve Jüri'!$B$4:$B$53,MATCH($A248,'Projeler ve Jüri'!$A$4:$A$53,0))&amp;"",""))</f>
        <v/>
      </c>
      <c r="D248" s="20"/>
      <c r="E248" s="20"/>
      <c r="F248" s="21" t="str">
        <f aca="false">IF($A248="","",$A248&amp;"#"&amp;COUNTIF($A$4:$A248,$A248))</f>
        <v/>
      </c>
    </row>
    <row r="249" customFormat="false" ht="19.5" hidden="false" customHeight="true" outlineLevel="0" collapsed="false">
      <c r="A249" s="22"/>
      <c r="B249" s="23" t="str">
        <f aca="false">IF($A249="","",IFERROR(INDEX('Projeler ve Jüri'!$C$4:$C$53,MATCH($A249,'Projeler ve Jüri'!$A$4:$A$53,0))&amp;"",""))</f>
        <v/>
      </c>
      <c r="C249" s="23" t="str">
        <f aca="false">IF($A249="","",IFERROR(INDEX('Projeler ve Jüri'!$B$4:$B$53,MATCH($A249,'Projeler ve Jüri'!$A$4:$A$53,0))&amp;"",""))</f>
        <v/>
      </c>
      <c r="D249" s="20"/>
      <c r="E249" s="20"/>
      <c r="F249" s="21" t="str">
        <f aca="false">IF($A249="","",$A249&amp;"#"&amp;COUNTIF($A$4:$A249,$A249))</f>
        <v/>
      </c>
    </row>
    <row r="250" customFormat="false" ht="19.5" hidden="false" customHeight="true" outlineLevel="0" collapsed="false">
      <c r="A250" s="22"/>
      <c r="B250" s="23" t="str">
        <f aca="false">IF($A250="","",IFERROR(INDEX('Projeler ve Jüri'!$C$4:$C$53,MATCH($A250,'Projeler ve Jüri'!$A$4:$A$53,0))&amp;"",""))</f>
        <v/>
      </c>
      <c r="C250" s="23" t="str">
        <f aca="false">IF($A250="","",IFERROR(INDEX('Projeler ve Jüri'!$B$4:$B$53,MATCH($A250,'Projeler ve Jüri'!$A$4:$A$53,0))&amp;"",""))</f>
        <v/>
      </c>
      <c r="D250" s="20"/>
      <c r="E250" s="20"/>
      <c r="F250" s="21" t="str">
        <f aca="false">IF($A250="","",$A250&amp;"#"&amp;COUNTIF($A$4:$A250,$A250))</f>
        <v/>
      </c>
    </row>
    <row r="251" customFormat="false" ht="19.5" hidden="false" customHeight="true" outlineLevel="0" collapsed="false">
      <c r="A251" s="22"/>
      <c r="B251" s="23" t="str">
        <f aca="false">IF($A251="","",IFERROR(INDEX('Projeler ve Jüri'!$C$4:$C$53,MATCH($A251,'Projeler ve Jüri'!$A$4:$A$53,0))&amp;"",""))</f>
        <v/>
      </c>
      <c r="C251" s="23" t="str">
        <f aca="false">IF($A251="","",IFERROR(INDEX('Projeler ve Jüri'!$B$4:$B$53,MATCH($A251,'Projeler ve Jüri'!$A$4:$A$53,0))&amp;"",""))</f>
        <v/>
      </c>
      <c r="D251" s="20"/>
      <c r="E251" s="20"/>
      <c r="F251" s="21" t="str">
        <f aca="false">IF($A251="","",$A251&amp;"#"&amp;COUNTIF($A$4:$A251,$A251))</f>
        <v/>
      </c>
    </row>
    <row r="252" customFormat="false" ht="19.5" hidden="false" customHeight="true" outlineLevel="0" collapsed="false">
      <c r="A252" s="22"/>
      <c r="B252" s="23" t="str">
        <f aca="false">IF($A252="","",IFERROR(INDEX('Projeler ve Jüri'!$C$4:$C$53,MATCH($A252,'Projeler ve Jüri'!$A$4:$A$53,0))&amp;"",""))</f>
        <v/>
      </c>
      <c r="C252" s="23" t="str">
        <f aca="false">IF($A252="","",IFERROR(INDEX('Projeler ve Jüri'!$B$4:$B$53,MATCH($A252,'Projeler ve Jüri'!$A$4:$A$53,0))&amp;"",""))</f>
        <v/>
      </c>
      <c r="D252" s="20"/>
      <c r="E252" s="20"/>
      <c r="F252" s="21" t="str">
        <f aca="false">IF($A252="","",$A252&amp;"#"&amp;COUNTIF($A$4:$A252,$A252))</f>
        <v/>
      </c>
    </row>
    <row r="253" customFormat="false" ht="19.5" hidden="false" customHeight="true" outlineLevel="0" collapsed="false">
      <c r="A253" s="22"/>
      <c r="B253" s="23" t="str">
        <f aca="false">IF($A253="","",IFERROR(INDEX('Projeler ve Jüri'!$C$4:$C$53,MATCH($A253,'Projeler ve Jüri'!$A$4:$A$53,0))&amp;"",""))</f>
        <v/>
      </c>
      <c r="C253" s="23" t="str">
        <f aca="false">IF($A253="","",IFERROR(INDEX('Projeler ve Jüri'!$B$4:$B$53,MATCH($A253,'Projeler ve Jüri'!$A$4:$A$53,0))&amp;"",""))</f>
        <v/>
      </c>
      <c r="D253" s="20"/>
      <c r="E253" s="20"/>
      <c r="F253" s="21" t="str">
        <f aca="false">IF($A253="","",$A253&amp;"#"&amp;COUNTIF($A$4:$A253,$A253))</f>
        <v/>
      </c>
    </row>
  </sheetData>
  <sheetProtection sheet="true" formatCells="false"/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EK-6 · Öğrenci Listesi</oddHeader>
    <oddFooter>&amp;R&amp;8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8" min="4" style="0" width="9.56"/>
    <col collapsed="false" customWidth="true" hidden="false" outlineLevel="0" max="9" min="9" style="0" width="13"/>
    <col collapsed="false" customWidth="true" hidden="false" outlineLevel="0" max="14" min="10" style="0" width="9.56"/>
    <col collapsed="false" customWidth="true" hidden="false" outlineLevel="0" max="15" min="15" style="0" width="13"/>
    <col collapsed="false" customWidth="true" hidden="false" outlineLevel="0" max="19" min="16" style="0" width="9.56"/>
    <col collapsed="false" customWidth="true" hidden="false" outlineLevel="0" max="20" min="20" style="0" width="13"/>
    <col collapsed="false" customWidth="true" hidden="false" outlineLevel="0" max="27" min="21" style="0" width="9.56"/>
    <col collapsed="false" customWidth="true" hidden="false" outlineLevel="0" max="28" min="28" style="0" width="13"/>
    <col collapsed="false" customWidth="true" hidden="false" outlineLevel="0" max="29" min="29" style="0" width="32"/>
    <col collapsed="false" customWidth="true" hidden="false" outlineLevel="0" max="30" min="30" style="0" width="15"/>
  </cols>
  <sheetData>
    <row r="1" customFormat="false" ht="25.5" hidden="false" customHeight="true" outlineLevel="0" collapsed="false">
      <c r="A1" s="25" t="s">
        <v>184</v>
      </c>
      <c r="B1" s="25"/>
      <c r="C1" s="25"/>
      <c r="D1" s="25" t="s">
        <v>185</v>
      </c>
      <c r="E1" s="25"/>
      <c r="F1" s="25"/>
      <c r="G1" s="25"/>
      <c r="H1" s="25"/>
      <c r="I1" s="25"/>
      <c r="J1" s="25" t="s">
        <v>186</v>
      </c>
      <c r="K1" s="25"/>
      <c r="L1" s="25"/>
      <c r="M1" s="25"/>
      <c r="N1" s="25"/>
      <c r="O1" s="25"/>
      <c r="P1" s="25" t="s">
        <v>187</v>
      </c>
      <c r="Q1" s="25"/>
      <c r="R1" s="25"/>
      <c r="S1" s="25"/>
      <c r="T1" s="25"/>
      <c r="U1" s="25" t="s">
        <v>188</v>
      </c>
      <c r="V1" s="25"/>
      <c r="W1" s="25"/>
      <c r="X1" s="25"/>
      <c r="Y1" s="25"/>
      <c r="Z1" s="25"/>
      <c r="AA1" s="25"/>
      <c r="AB1" s="25"/>
      <c r="AC1" s="25" t="s">
        <v>189</v>
      </c>
      <c r="AD1" s="25"/>
    </row>
    <row r="2" customFormat="false" ht="45.75" hidden="false" customHeight="true" outlineLevel="0" collapsed="false">
      <c r="A2" s="5" t="s">
        <v>190</v>
      </c>
      <c r="B2" s="5" t="s">
        <v>191</v>
      </c>
      <c r="C2" s="5" t="s">
        <v>192</v>
      </c>
      <c r="D2" s="5" t="s">
        <v>193</v>
      </c>
      <c r="E2" s="5" t="s">
        <v>194</v>
      </c>
      <c r="F2" s="5" t="s">
        <v>195</v>
      </c>
      <c r="G2" s="5" t="s">
        <v>196</v>
      </c>
      <c r="H2" s="5" t="s">
        <v>197</v>
      </c>
      <c r="I2" s="5" t="s">
        <v>198</v>
      </c>
      <c r="J2" s="5" t="s">
        <v>199</v>
      </c>
      <c r="K2" s="5" t="s">
        <v>200</v>
      </c>
      <c r="L2" s="5" t="s">
        <v>201</v>
      </c>
      <c r="M2" s="5" t="s">
        <v>202</v>
      </c>
      <c r="N2" s="5" t="s">
        <v>203</v>
      </c>
      <c r="O2" s="5" t="s">
        <v>204</v>
      </c>
      <c r="P2" s="5" t="s">
        <v>205</v>
      </c>
      <c r="Q2" s="5" t="s">
        <v>206</v>
      </c>
      <c r="R2" s="5" t="s">
        <v>207</v>
      </c>
      <c r="S2" s="5" t="s">
        <v>208</v>
      </c>
      <c r="T2" s="5" t="s">
        <v>209</v>
      </c>
      <c r="U2" s="5" t="s">
        <v>210</v>
      </c>
      <c r="V2" s="5" t="s">
        <v>211</v>
      </c>
      <c r="W2" s="5" t="s">
        <v>212</v>
      </c>
      <c r="X2" s="5" t="s">
        <v>213</v>
      </c>
      <c r="Y2" s="5" t="s">
        <v>214</v>
      </c>
      <c r="Z2" s="5" t="s">
        <v>215</v>
      </c>
      <c r="AA2" s="5" t="s">
        <v>216</v>
      </c>
      <c r="AB2" s="5" t="s">
        <v>217</v>
      </c>
      <c r="AC2" s="5" t="s">
        <v>218</v>
      </c>
      <c r="AD2" s="5" t="s">
        <v>219</v>
      </c>
    </row>
    <row r="3" customFormat="false" ht="15.75" hidden="false" customHeight="true" outlineLevel="0" collapsed="false">
      <c r="C3" s="26" t="s">
        <v>220</v>
      </c>
      <c r="D3" s="26" t="n">
        <v>25</v>
      </c>
      <c r="E3" s="26" t="n">
        <v>20</v>
      </c>
      <c r="F3" s="26" t="n">
        <v>25</v>
      </c>
      <c r="G3" s="26" t="n">
        <v>15</v>
      </c>
      <c r="H3" s="26" t="n">
        <v>15</v>
      </c>
      <c r="J3" s="26" t="n">
        <v>25</v>
      </c>
      <c r="K3" s="26" t="n">
        <v>20</v>
      </c>
      <c r="L3" s="26" t="n">
        <v>20</v>
      </c>
      <c r="M3" s="26" t="n">
        <v>25</v>
      </c>
      <c r="N3" s="26" t="n">
        <v>10</v>
      </c>
      <c r="P3" s="26" t="n">
        <v>30</v>
      </c>
      <c r="Q3" s="26" t="n">
        <v>30</v>
      </c>
      <c r="R3" s="26" t="n">
        <v>25</v>
      </c>
      <c r="S3" s="26" t="n">
        <v>15</v>
      </c>
      <c r="U3" s="26" t="n">
        <v>20</v>
      </c>
      <c r="V3" s="26" t="n">
        <v>20</v>
      </c>
      <c r="W3" s="26" t="n">
        <v>20</v>
      </c>
      <c r="X3" s="26" t="n">
        <v>15</v>
      </c>
      <c r="Y3" s="26" t="n">
        <v>10</v>
      </c>
      <c r="Z3" s="26" t="n">
        <v>5</v>
      </c>
      <c r="AA3" s="26" t="n">
        <v>10</v>
      </c>
    </row>
    <row r="4" customFormat="false" ht="19.5" hidden="false" customHeight="true" outlineLevel="0" collapsed="false">
      <c r="A4" s="21" t="n">
        <f aca="false">IF('Öğrenci Listesi'!$A4="","",'Öğrenci Listesi'!$A4)</f>
        <v>1</v>
      </c>
      <c r="B4" s="21" t="str">
        <f aca="false">IF('Öğrenci Listesi'!$A4="","",'Öğrenci Listesi'!$D4)</f>
        <v>23030001</v>
      </c>
      <c r="C4" s="23" t="str">
        <f aca="false">IF('Öğrenci Listesi'!$A4="","",'Öğrenci Listesi'!$E4)</f>
        <v>(ÖRNEK) Ece AKIN</v>
      </c>
      <c r="D4" s="27" t="n">
        <v>19</v>
      </c>
      <c r="E4" s="27" t="n">
        <v>14</v>
      </c>
      <c r="F4" s="27" t="n">
        <v>19</v>
      </c>
      <c r="G4" s="27" t="n">
        <v>10</v>
      </c>
      <c r="H4" s="27" t="n">
        <v>10</v>
      </c>
      <c r="I4" s="21" t="n">
        <f aca="false">IF(COUNT(D4:H4)&lt;5,"",SUM(D4:H4))</f>
        <v>72</v>
      </c>
      <c r="J4" s="27" t="n">
        <v>22</v>
      </c>
      <c r="K4" s="27" t="n">
        <v>17</v>
      </c>
      <c r="L4" s="27" t="n">
        <v>16</v>
      </c>
      <c r="M4" s="27" t="n">
        <v>19</v>
      </c>
      <c r="N4" s="27" t="n">
        <v>7</v>
      </c>
      <c r="O4" s="21" t="n">
        <f aca="false">IF(COUNT(J4:N4)&lt;5,"",SUM(J4:N4))</f>
        <v>81</v>
      </c>
      <c r="P4" s="27" t="n">
        <v>23</v>
      </c>
      <c r="Q4" s="27" t="n">
        <v>28</v>
      </c>
      <c r="R4" s="27" t="n">
        <v>18</v>
      </c>
      <c r="S4" s="27" t="n">
        <v>14</v>
      </c>
      <c r="T4" s="21" t="n">
        <f aca="false">IF(COUNT(P4:S4)&lt;4,"",SUM(P4:S4))</f>
        <v>83</v>
      </c>
      <c r="U4" s="27" t="n">
        <v>15</v>
      </c>
      <c r="V4" s="27" t="n">
        <v>17</v>
      </c>
      <c r="W4" s="27" t="n">
        <v>17</v>
      </c>
      <c r="X4" s="27" t="n">
        <v>14</v>
      </c>
      <c r="Y4" s="27" t="n">
        <v>7</v>
      </c>
      <c r="Z4" s="27" t="n">
        <v>3</v>
      </c>
      <c r="AA4" s="27" t="n">
        <v>9</v>
      </c>
      <c r="AB4" s="21" t="n">
        <f aca="false">IF(COUNT(U4:AA4)&lt;7,"",SUM(U4:AA4))</f>
        <v>82</v>
      </c>
      <c r="AC4" s="23" t="str">
        <f aca="false">IF($A4="","",IF($I4="","Ara Rapor puanları eksik",IF($O4="","Ara Sunum puanları eksik",IF($T4="","Süreç Takibi puanları eksik",IF($AB4="","Final Raporu puanları eksik","Tamam")))))</f>
        <v>Tamam</v>
      </c>
      <c r="AD4" s="27"/>
    </row>
    <row r="5" customFormat="false" ht="19.5" hidden="false" customHeight="true" outlineLevel="0" collapsed="false">
      <c r="A5" s="21" t="n">
        <f aca="false">IF('Öğrenci Listesi'!$A5="","",'Öğrenci Listesi'!$A5)</f>
        <v>1</v>
      </c>
      <c r="B5" s="21" t="str">
        <f aca="false">IF('Öğrenci Listesi'!$A5="","",'Öğrenci Listesi'!$D5)</f>
        <v>23030002</v>
      </c>
      <c r="C5" s="23" t="str">
        <f aca="false">IF('Öğrenci Listesi'!$A5="","",'Öğrenci Listesi'!$E5)</f>
        <v>(ÖRNEK) Kaan DEMİRTAŞ</v>
      </c>
      <c r="D5" s="27" t="n">
        <v>20</v>
      </c>
      <c r="E5" s="27" t="n">
        <v>16</v>
      </c>
      <c r="F5" s="27" t="n">
        <v>20</v>
      </c>
      <c r="G5" s="27" t="n">
        <v>11</v>
      </c>
      <c r="H5" s="27" t="n">
        <v>9</v>
      </c>
      <c r="I5" s="21" t="n">
        <f aca="false">IF(COUNT(D5:H5)&lt;5,"",SUM(D5:H5))</f>
        <v>76</v>
      </c>
      <c r="J5" s="27" t="n">
        <v>21</v>
      </c>
      <c r="K5" s="27" t="n">
        <v>16</v>
      </c>
      <c r="L5" s="27" t="n">
        <v>17</v>
      </c>
      <c r="M5" s="27" t="n">
        <v>18</v>
      </c>
      <c r="N5" s="27" t="n">
        <v>7</v>
      </c>
      <c r="O5" s="21" t="n">
        <f aca="false">IF(COUNT(J5:N5)&lt;5,"",SUM(J5:N5))</f>
        <v>79</v>
      </c>
      <c r="P5" s="27" t="n">
        <v>24</v>
      </c>
      <c r="Q5" s="27" t="n">
        <v>27</v>
      </c>
      <c r="R5" s="27" t="n">
        <v>19</v>
      </c>
      <c r="S5" s="27" t="n">
        <v>13</v>
      </c>
      <c r="T5" s="21" t="n">
        <f aca="false">IF(COUNT(P5:S5)&lt;4,"",SUM(P5:S5))</f>
        <v>83</v>
      </c>
      <c r="U5" s="27" t="n">
        <v>16</v>
      </c>
      <c r="V5" s="27" t="n">
        <v>16</v>
      </c>
      <c r="W5" s="27" t="n">
        <v>16</v>
      </c>
      <c r="X5" s="27" t="n">
        <v>13</v>
      </c>
      <c r="Y5" s="27" t="n">
        <v>8</v>
      </c>
      <c r="Z5" s="27" t="n">
        <v>3</v>
      </c>
      <c r="AA5" s="27" t="n">
        <v>8</v>
      </c>
      <c r="AB5" s="21" t="n">
        <f aca="false">IF(COUNT(U5:AA5)&lt;7,"",SUM(U5:AA5))</f>
        <v>80</v>
      </c>
      <c r="AC5" s="23" t="str">
        <f aca="false">IF($A5="","",IF($I5="","Ara Rapor puanları eksik",IF($O5="","Ara Sunum puanları eksik",IF($T5="","Süreç Takibi puanları eksik",IF($AB5="","Final Raporu puanları eksik","Tamam")))))</f>
        <v>Tamam</v>
      </c>
      <c r="AD5" s="27"/>
    </row>
    <row r="6" customFormat="false" ht="19.5" hidden="false" customHeight="true" outlineLevel="0" collapsed="false">
      <c r="A6" s="21" t="str">
        <f aca="false">IF('Öğrenci Listesi'!$A6="","",'Öğrenci Listesi'!$A6)</f>
        <v/>
      </c>
      <c r="B6" s="21" t="str">
        <f aca="false">IF('Öğrenci Listesi'!$A6="","",'Öğrenci Listesi'!$D6)</f>
        <v/>
      </c>
      <c r="C6" s="23" t="str">
        <f aca="false">IF('Öğrenci Listesi'!$A6="","",'Öğrenci Listesi'!$E6)</f>
        <v/>
      </c>
      <c r="D6" s="27"/>
      <c r="E6" s="27"/>
      <c r="F6" s="27"/>
      <c r="G6" s="27"/>
      <c r="H6" s="27"/>
      <c r="I6" s="21" t="str">
        <f aca="false">IF(COUNT(D6:H6)&lt;5,"",SUM(D6:H6))</f>
        <v/>
      </c>
      <c r="J6" s="27"/>
      <c r="K6" s="27"/>
      <c r="L6" s="27"/>
      <c r="M6" s="27"/>
      <c r="N6" s="27"/>
      <c r="O6" s="21" t="str">
        <f aca="false">IF(COUNT(J6:N6)&lt;5,"",SUM(J6:N6))</f>
        <v/>
      </c>
      <c r="P6" s="27"/>
      <c r="Q6" s="27"/>
      <c r="R6" s="27"/>
      <c r="S6" s="27"/>
      <c r="T6" s="21" t="str">
        <f aca="false">IF(COUNT(P6:S6)&lt;4,"",SUM(P6:S6))</f>
        <v/>
      </c>
      <c r="U6" s="27"/>
      <c r="V6" s="27"/>
      <c r="W6" s="27"/>
      <c r="X6" s="27"/>
      <c r="Y6" s="27"/>
      <c r="Z6" s="27"/>
      <c r="AA6" s="27"/>
      <c r="AB6" s="21" t="str">
        <f aca="false">IF(COUNT(U6:AA6)&lt;7,"",SUM(U6:AA6))</f>
        <v/>
      </c>
      <c r="AC6" s="23" t="str">
        <f aca="false">IF($A6="","",IF($I6="","Ara Rapor puanları eksik",IF($O6="","Ara Sunum puanları eksik",IF($T6="","Süreç Takibi puanları eksik",IF($AB6="","Final Raporu puanları eksik","Tamam")))))</f>
        <v/>
      </c>
      <c r="AD6" s="27"/>
    </row>
    <row r="7" customFormat="false" ht="19.5" hidden="false" customHeight="true" outlineLevel="0" collapsed="false">
      <c r="A7" s="21" t="str">
        <f aca="false">IF('Öğrenci Listesi'!$A7="","",'Öğrenci Listesi'!$A7)</f>
        <v/>
      </c>
      <c r="B7" s="21" t="str">
        <f aca="false">IF('Öğrenci Listesi'!$A7="","",'Öğrenci Listesi'!$D7)</f>
        <v/>
      </c>
      <c r="C7" s="23" t="str">
        <f aca="false">IF('Öğrenci Listesi'!$A7="","",'Öğrenci Listesi'!$E7)</f>
        <v/>
      </c>
      <c r="D7" s="27"/>
      <c r="E7" s="27"/>
      <c r="F7" s="27"/>
      <c r="G7" s="27"/>
      <c r="H7" s="27"/>
      <c r="I7" s="21" t="str">
        <f aca="false">IF(COUNT(D7:H7)&lt;5,"",SUM(D7:H7))</f>
        <v/>
      </c>
      <c r="J7" s="27"/>
      <c r="K7" s="27"/>
      <c r="L7" s="27"/>
      <c r="M7" s="27"/>
      <c r="N7" s="27"/>
      <c r="O7" s="21" t="str">
        <f aca="false">IF(COUNT(J7:N7)&lt;5,"",SUM(J7:N7))</f>
        <v/>
      </c>
      <c r="P7" s="27"/>
      <c r="Q7" s="27"/>
      <c r="R7" s="27"/>
      <c r="S7" s="27"/>
      <c r="T7" s="21" t="str">
        <f aca="false">IF(COUNT(P7:S7)&lt;4,"",SUM(P7:S7))</f>
        <v/>
      </c>
      <c r="U7" s="27"/>
      <c r="V7" s="27"/>
      <c r="W7" s="27"/>
      <c r="X7" s="27"/>
      <c r="Y7" s="27"/>
      <c r="Z7" s="27"/>
      <c r="AA7" s="27"/>
      <c r="AB7" s="21" t="str">
        <f aca="false">IF(COUNT(U7:AA7)&lt;7,"",SUM(U7:AA7))</f>
        <v/>
      </c>
      <c r="AC7" s="23" t="str">
        <f aca="false">IF($A7="","",IF($I7="","Ara Rapor puanları eksik",IF($O7="","Ara Sunum puanları eksik",IF($T7="","Süreç Takibi puanları eksik",IF($AB7="","Final Raporu puanları eksik","Tamam")))))</f>
        <v/>
      </c>
      <c r="AD7" s="27"/>
    </row>
    <row r="8" customFormat="false" ht="19.5" hidden="false" customHeight="true" outlineLevel="0" collapsed="false">
      <c r="A8" s="21" t="str">
        <f aca="false">IF('Öğrenci Listesi'!$A8="","",'Öğrenci Listesi'!$A8)</f>
        <v/>
      </c>
      <c r="B8" s="21" t="str">
        <f aca="false">IF('Öğrenci Listesi'!$A8="","",'Öğrenci Listesi'!$D8)</f>
        <v/>
      </c>
      <c r="C8" s="23" t="str">
        <f aca="false">IF('Öğrenci Listesi'!$A8="","",'Öğrenci Listesi'!$E8)</f>
        <v/>
      </c>
      <c r="D8" s="27"/>
      <c r="E8" s="27"/>
      <c r="F8" s="27"/>
      <c r="G8" s="27"/>
      <c r="H8" s="27"/>
      <c r="I8" s="21" t="str">
        <f aca="false">IF(COUNT(D8:H8)&lt;5,"",SUM(D8:H8))</f>
        <v/>
      </c>
      <c r="J8" s="27"/>
      <c r="K8" s="27"/>
      <c r="L8" s="27"/>
      <c r="M8" s="27"/>
      <c r="N8" s="27"/>
      <c r="O8" s="21" t="str">
        <f aca="false">IF(COUNT(J8:N8)&lt;5,"",SUM(J8:N8))</f>
        <v/>
      </c>
      <c r="P8" s="27"/>
      <c r="Q8" s="27"/>
      <c r="R8" s="27"/>
      <c r="S8" s="27"/>
      <c r="T8" s="21" t="str">
        <f aca="false">IF(COUNT(P8:S8)&lt;4,"",SUM(P8:S8))</f>
        <v/>
      </c>
      <c r="U8" s="27"/>
      <c r="V8" s="27"/>
      <c r="W8" s="27"/>
      <c r="X8" s="27"/>
      <c r="Y8" s="27"/>
      <c r="Z8" s="27"/>
      <c r="AA8" s="27"/>
      <c r="AB8" s="21" t="str">
        <f aca="false">IF(COUNT(U8:AA8)&lt;7,"",SUM(U8:AA8))</f>
        <v/>
      </c>
      <c r="AC8" s="23" t="str">
        <f aca="false">IF($A8="","",IF($I8="","Ara Rapor puanları eksik",IF($O8="","Ara Sunum puanları eksik",IF($T8="","Süreç Takibi puanları eksik",IF($AB8="","Final Raporu puanları eksik","Tamam")))))</f>
        <v/>
      </c>
      <c r="AD8" s="27"/>
    </row>
    <row r="9" customFormat="false" ht="19.5" hidden="false" customHeight="true" outlineLevel="0" collapsed="false">
      <c r="A9" s="21" t="str">
        <f aca="false">IF('Öğrenci Listesi'!$A9="","",'Öğrenci Listesi'!$A9)</f>
        <v/>
      </c>
      <c r="B9" s="21" t="str">
        <f aca="false">IF('Öğrenci Listesi'!$A9="","",'Öğrenci Listesi'!$D9)</f>
        <v/>
      </c>
      <c r="C9" s="23" t="str">
        <f aca="false">IF('Öğrenci Listesi'!$A9="","",'Öğrenci Listesi'!$E9)</f>
        <v/>
      </c>
      <c r="D9" s="27"/>
      <c r="E9" s="27"/>
      <c r="F9" s="27"/>
      <c r="G9" s="27"/>
      <c r="H9" s="27"/>
      <c r="I9" s="21" t="str">
        <f aca="false">IF(COUNT(D9:H9)&lt;5,"",SUM(D9:H9))</f>
        <v/>
      </c>
      <c r="J9" s="27"/>
      <c r="K9" s="27"/>
      <c r="L9" s="27"/>
      <c r="M9" s="27"/>
      <c r="N9" s="27"/>
      <c r="O9" s="21" t="str">
        <f aca="false">IF(COUNT(J9:N9)&lt;5,"",SUM(J9:N9))</f>
        <v/>
      </c>
      <c r="P9" s="27"/>
      <c r="Q9" s="27"/>
      <c r="R9" s="27"/>
      <c r="S9" s="27"/>
      <c r="T9" s="21" t="str">
        <f aca="false">IF(COUNT(P9:S9)&lt;4,"",SUM(P9:S9))</f>
        <v/>
      </c>
      <c r="U9" s="27"/>
      <c r="V9" s="27"/>
      <c r="W9" s="27"/>
      <c r="X9" s="27"/>
      <c r="Y9" s="27"/>
      <c r="Z9" s="27"/>
      <c r="AA9" s="27"/>
      <c r="AB9" s="21" t="str">
        <f aca="false">IF(COUNT(U9:AA9)&lt;7,"",SUM(U9:AA9))</f>
        <v/>
      </c>
      <c r="AC9" s="23" t="str">
        <f aca="false">IF($A9="","",IF($I9="","Ara Rapor puanları eksik",IF($O9="","Ara Sunum puanları eksik",IF($T9="","Süreç Takibi puanları eksik",IF($AB9="","Final Raporu puanları eksik","Tamam")))))</f>
        <v/>
      </c>
      <c r="AD9" s="27"/>
    </row>
    <row r="10" customFormat="false" ht="19.5" hidden="false" customHeight="true" outlineLevel="0" collapsed="false">
      <c r="A10" s="21" t="str">
        <f aca="false">IF('Öğrenci Listesi'!$A10="","",'Öğrenci Listesi'!$A10)</f>
        <v/>
      </c>
      <c r="B10" s="21" t="str">
        <f aca="false">IF('Öğrenci Listesi'!$A10="","",'Öğrenci Listesi'!$D10)</f>
        <v/>
      </c>
      <c r="C10" s="23" t="str">
        <f aca="false">IF('Öğrenci Listesi'!$A10="","",'Öğrenci Listesi'!$E10)</f>
        <v/>
      </c>
      <c r="D10" s="27"/>
      <c r="E10" s="27"/>
      <c r="F10" s="27"/>
      <c r="G10" s="27"/>
      <c r="H10" s="27"/>
      <c r="I10" s="21" t="str">
        <f aca="false">IF(COUNT(D10:H10)&lt;5,"",SUM(D10:H10))</f>
        <v/>
      </c>
      <c r="J10" s="27"/>
      <c r="K10" s="27"/>
      <c r="L10" s="27"/>
      <c r="M10" s="27"/>
      <c r="N10" s="27"/>
      <c r="O10" s="21" t="str">
        <f aca="false">IF(COUNT(J10:N10)&lt;5,"",SUM(J10:N10))</f>
        <v/>
      </c>
      <c r="P10" s="27"/>
      <c r="Q10" s="27"/>
      <c r="R10" s="27"/>
      <c r="S10" s="27"/>
      <c r="T10" s="21" t="str">
        <f aca="false">IF(COUNT(P10:S10)&lt;4,"",SUM(P10:S10))</f>
        <v/>
      </c>
      <c r="U10" s="27"/>
      <c r="V10" s="27"/>
      <c r="W10" s="27"/>
      <c r="X10" s="27"/>
      <c r="Y10" s="27"/>
      <c r="Z10" s="27"/>
      <c r="AA10" s="27"/>
      <c r="AB10" s="21" t="str">
        <f aca="false">IF(COUNT(U10:AA10)&lt;7,"",SUM(U10:AA10))</f>
        <v/>
      </c>
      <c r="AC10" s="23" t="str">
        <f aca="false">IF($A10="","",IF($I10="","Ara Rapor puanları eksik",IF($O10="","Ara Sunum puanları eksik",IF($T10="","Süreç Takibi puanları eksik",IF($AB10="","Final Raporu puanları eksik","Tamam")))))</f>
        <v/>
      </c>
      <c r="AD10" s="27"/>
    </row>
    <row r="11" customFormat="false" ht="19.5" hidden="false" customHeight="true" outlineLevel="0" collapsed="false">
      <c r="A11" s="21" t="str">
        <f aca="false">IF('Öğrenci Listesi'!$A11="","",'Öğrenci Listesi'!$A11)</f>
        <v/>
      </c>
      <c r="B11" s="21" t="str">
        <f aca="false">IF('Öğrenci Listesi'!$A11="","",'Öğrenci Listesi'!$D11)</f>
        <v/>
      </c>
      <c r="C11" s="23" t="str">
        <f aca="false">IF('Öğrenci Listesi'!$A11="","",'Öğrenci Listesi'!$E11)</f>
        <v/>
      </c>
      <c r="D11" s="27"/>
      <c r="E11" s="27"/>
      <c r="F11" s="27"/>
      <c r="G11" s="27"/>
      <c r="H11" s="27"/>
      <c r="I11" s="21" t="str">
        <f aca="false">IF(COUNT(D11:H11)&lt;5,"",SUM(D11:H11))</f>
        <v/>
      </c>
      <c r="J11" s="27"/>
      <c r="K11" s="27"/>
      <c r="L11" s="27"/>
      <c r="M11" s="27"/>
      <c r="N11" s="27"/>
      <c r="O11" s="21" t="str">
        <f aca="false">IF(COUNT(J11:N11)&lt;5,"",SUM(J11:N11))</f>
        <v/>
      </c>
      <c r="P11" s="27"/>
      <c r="Q11" s="27"/>
      <c r="R11" s="27"/>
      <c r="S11" s="27"/>
      <c r="T11" s="21" t="str">
        <f aca="false">IF(COUNT(P11:S11)&lt;4,"",SUM(P11:S11))</f>
        <v/>
      </c>
      <c r="U11" s="27"/>
      <c r="V11" s="27"/>
      <c r="W11" s="27"/>
      <c r="X11" s="27"/>
      <c r="Y11" s="27"/>
      <c r="Z11" s="27"/>
      <c r="AA11" s="27"/>
      <c r="AB11" s="21" t="str">
        <f aca="false">IF(COUNT(U11:AA11)&lt;7,"",SUM(U11:AA11))</f>
        <v/>
      </c>
      <c r="AC11" s="23" t="str">
        <f aca="false">IF($A11="","",IF($I11="","Ara Rapor puanları eksik",IF($O11="","Ara Sunum puanları eksik",IF($T11="","Süreç Takibi puanları eksik",IF($AB11="","Final Raporu puanları eksik","Tamam")))))</f>
        <v/>
      </c>
      <c r="AD11" s="27"/>
    </row>
    <row r="12" customFormat="false" ht="19.5" hidden="false" customHeight="true" outlineLevel="0" collapsed="false">
      <c r="A12" s="21" t="str">
        <f aca="false">IF('Öğrenci Listesi'!$A12="","",'Öğrenci Listesi'!$A12)</f>
        <v/>
      </c>
      <c r="B12" s="21" t="str">
        <f aca="false">IF('Öğrenci Listesi'!$A12="","",'Öğrenci Listesi'!$D12)</f>
        <v/>
      </c>
      <c r="C12" s="23" t="str">
        <f aca="false">IF('Öğrenci Listesi'!$A12="","",'Öğrenci Listesi'!$E12)</f>
        <v/>
      </c>
      <c r="D12" s="27"/>
      <c r="E12" s="27"/>
      <c r="F12" s="27"/>
      <c r="G12" s="27"/>
      <c r="H12" s="27"/>
      <c r="I12" s="21" t="str">
        <f aca="false">IF(COUNT(D12:H12)&lt;5,"",SUM(D12:H12))</f>
        <v/>
      </c>
      <c r="J12" s="27"/>
      <c r="K12" s="27"/>
      <c r="L12" s="27"/>
      <c r="M12" s="27"/>
      <c r="N12" s="27"/>
      <c r="O12" s="21" t="str">
        <f aca="false">IF(COUNT(J12:N12)&lt;5,"",SUM(J12:N12))</f>
        <v/>
      </c>
      <c r="P12" s="27"/>
      <c r="Q12" s="27"/>
      <c r="R12" s="27"/>
      <c r="S12" s="27"/>
      <c r="T12" s="21" t="str">
        <f aca="false">IF(COUNT(P12:S12)&lt;4,"",SUM(P12:S12))</f>
        <v/>
      </c>
      <c r="U12" s="27"/>
      <c r="V12" s="27"/>
      <c r="W12" s="27"/>
      <c r="X12" s="27"/>
      <c r="Y12" s="27"/>
      <c r="Z12" s="27"/>
      <c r="AA12" s="27"/>
      <c r="AB12" s="21" t="str">
        <f aca="false">IF(COUNT(U12:AA12)&lt;7,"",SUM(U12:AA12))</f>
        <v/>
      </c>
      <c r="AC12" s="23" t="str">
        <f aca="false">IF($A12="","",IF($I12="","Ara Rapor puanları eksik",IF($O12="","Ara Sunum puanları eksik",IF($T12="","Süreç Takibi puanları eksik",IF($AB12="","Final Raporu puanları eksik","Tamam")))))</f>
        <v/>
      </c>
      <c r="AD12" s="27"/>
    </row>
    <row r="13" customFormat="false" ht="19.5" hidden="false" customHeight="true" outlineLevel="0" collapsed="false">
      <c r="A13" s="21" t="str">
        <f aca="false">IF('Öğrenci Listesi'!$A13="","",'Öğrenci Listesi'!$A13)</f>
        <v/>
      </c>
      <c r="B13" s="21" t="str">
        <f aca="false">IF('Öğrenci Listesi'!$A13="","",'Öğrenci Listesi'!$D13)</f>
        <v/>
      </c>
      <c r="C13" s="23" t="str">
        <f aca="false">IF('Öğrenci Listesi'!$A13="","",'Öğrenci Listesi'!$E13)</f>
        <v/>
      </c>
      <c r="D13" s="27"/>
      <c r="E13" s="27"/>
      <c r="F13" s="27"/>
      <c r="G13" s="27"/>
      <c r="H13" s="27"/>
      <c r="I13" s="21" t="str">
        <f aca="false">IF(COUNT(D13:H13)&lt;5,"",SUM(D13:H13))</f>
        <v/>
      </c>
      <c r="J13" s="27"/>
      <c r="K13" s="27"/>
      <c r="L13" s="27"/>
      <c r="M13" s="27"/>
      <c r="N13" s="27"/>
      <c r="O13" s="21" t="str">
        <f aca="false">IF(COUNT(J13:N13)&lt;5,"",SUM(J13:N13))</f>
        <v/>
      </c>
      <c r="P13" s="27"/>
      <c r="Q13" s="27"/>
      <c r="R13" s="27"/>
      <c r="S13" s="27"/>
      <c r="T13" s="21" t="str">
        <f aca="false">IF(COUNT(P13:S13)&lt;4,"",SUM(P13:S13))</f>
        <v/>
      </c>
      <c r="U13" s="27"/>
      <c r="V13" s="27"/>
      <c r="W13" s="27"/>
      <c r="X13" s="27"/>
      <c r="Y13" s="27"/>
      <c r="Z13" s="27"/>
      <c r="AA13" s="27"/>
      <c r="AB13" s="21" t="str">
        <f aca="false">IF(COUNT(U13:AA13)&lt;7,"",SUM(U13:AA13))</f>
        <v/>
      </c>
      <c r="AC13" s="23" t="str">
        <f aca="false">IF($A13="","",IF($I13="","Ara Rapor puanları eksik",IF($O13="","Ara Sunum puanları eksik",IF($T13="","Süreç Takibi puanları eksik",IF($AB13="","Final Raporu puanları eksik","Tamam")))))</f>
        <v/>
      </c>
      <c r="AD13" s="27"/>
    </row>
    <row r="14" customFormat="false" ht="19.5" hidden="false" customHeight="true" outlineLevel="0" collapsed="false">
      <c r="A14" s="21" t="str">
        <f aca="false">IF('Öğrenci Listesi'!$A14="","",'Öğrenci Listesi'!$A14)</f>
        <v/>
      </c>
      <c r="B14" s="21" t="str">
        <f aca="false">IF('Öğrenci Listesi'!$A14="","",'Öğrenci Listesi'!$D14)</f>
        <v/>
      </c>
      <c r="C14" s="23" t="str">
        <f aca="false">IF('Öğrenci Listesi'!$A14="","",'Öğrenci Listesi'!$E14)</f>
        <v/>
      </c>
      <c r="D14" s="27"/>
      <c r="E14" s="27"/>
      <c r="F14" s="27"/>
      <c r="G14" s="27"/>
      <c r="H14" s="27"/>
      <c r="I14" s="21" t="str">
        <f aca="false">IF(COUNT(D14:H14)&lt;5,"",SUM(D14:H14))</f>
        <v/>
      </c>
      <c r="J14" s="27"/>
      <c r="K14" s="27"/>
      <c r="L14" s="27"/>
      <c r="M14" s="27"/>
      <c r="N14" s="27"/>
      <c r="O14" s="21" t="str">
        <f aca="false">IF(COUNT(J14:N14)&lt;5,"",SUM(J14:N14))</f>
        <v/>
      </c>
      <c r="P14" s="27"/>
      <c r="Q14" s="27"/>
      <c r="R14" s="27"/>
      <c r="S14" s="27"/>
      <c r="T14" s="21" t="str">
        <f aca="false">IF(COUNT(P14:S14)&lt;4,"",SUM(P14:S14))</f>
        <v/>
      </c>
      <c r="U14" s="27"/>
      <c r="V14" s="27"/>
      <c r="W14" s="27"/>
      <c r="X14" s="27"/>
      <c r="Y14" s="27"/>
      <c r="Z14" s="27"/>
      <c r="AA14" s="27"/>
      <c r="AB14" s="21" t="str">
        <f aca="false">IF(COUNT(U14:AA14)&lt;7,"",SUM(U14:AA14))</f>
        <v/>
      </c>
      <c r="AC14" s="23" t="str">
        <f aca="false">IF($A14="","",IF($I14="","Ara Rapor puanları eksik",IF($O14="","Ara Sunum puanları eksik",IF($T14="","Süreç Takibi puanları eksik",IF($AB14="","Final Raporu puanları eksik","Tamam")))))</f>
        <v/>
      </c>
      <c r="AD14" s="27"/>
    </row>
    <row r="15" customFormat="false" ht="19.5" hidden="false" customHeight="true" outlineLevel="0" collapsed="false">
      <c r="A15" s="21" t="str">
        <f aca="false">IF('Öğrenci Listesi'!$A15="","",'Öğrenci Listesi'!$A15)</f>
        <v/>
      </c>
      <c r="B15" s="21" t="str">
        <f aca="false">IF('Öğrenci Listesi'!$A15="","",'Öğrenci Listesi'!$D15)</f>
        <v/>
      </c>
      <c r="C15" s="23" t="str">
        <f aca="false">IF('Öğrenci Listesi'!$A15="","",'Öğrenci Listesi'!$E15)</f>
        <v/>
      </c>
      <c r="D15" s="27"/>
      <c r="E15" s="27"/>
      <c r="F15" s="27"/>
      <c r="G15" s="27"/>
      <c r="H15" s="27"/>
      <c r="I15" s="21" t="str">
        <f aca="false">IF(COUNT(D15:H15)&lt;5,"",SUM(D15:H15))</f>
        <v/>
      </c>
      <c r="J15" s="27"/>
      <c r="K15" s="27"/>
      <c r="L15" s="27"/>
      <c r="M15" s="27"/>
      <c r="N15" s="27"/>
      <c r="O15" s="21" t="str">
        <f aca="false">IF(COUNT(J15:N15)&lt;5,"",SUM(J15:N15))</f>
        <v/>
      </c>
      <c r="P15" s="27"/>
      <c r="Q15" s="27"/>
      <c r="R15" s="27"/>
      <c r="S15" s="27"/>
      <c r="T15" s="21" t="str">
        <f aca="false">IF(COUNT(P15:S15)&lt;4,"",SUM(P15:S15))</f>
        <v/>
      </c>
      <c r="U15" s="27"/>
      <c r="V15" s="27"/>
      <c r="W15" s="27"/>
      <c r="X15" s="27"/>
      <c r="Y15" s="27"/>
      <c r="Z15" s="27"/>
      <c r="AA15" s="27"/>
      <c r="AB15" s="21" t="str">
        <f aca="false">IF(COUNT(U15:AA15)&lt;7,"",SUM(U15:AA15))</f>
        <v/>
      </c>
      <c r="AC15" s="23" t="str">
        <f aca="false">IF($A15="","",IF($I15="","Ara Rapor puanları eksik",IF($O15="","Ara Sunum puanları eksik",IF($T15="","Süreç Takibi puanları eksik",IF($AB15="","Final Raporu puanları eksik","Tamam")))))</f>
        <v/>
      </c>
      <c r="AD15" s="27"/>
    </row>
    <row r="16" customFormat="false" ht="19.5" hidden="false" customHeight="true" outlineLevel="0" collapsed="false">
      <c r="A16" s="21" t="str">
        <f aca="false">IF('Öğrenci Listesi'!$A16="","",'Öğrenci Listesi'!$A16)</f>
        <v/>
      </c>
      <c r="B16" s="21" t="str">
        <f aca="false">IF('Öğrenci Listesi'!$A16="","",'Öğrenci Listesi'!$D16)</f>
        <v/>
      </c>
      <c r="C16" s="23" t="str">
        <f aca="false">IF('Öğrenci Listesi'!$A16="","",'Öğrenci Listesi'!$E16)</f>
        <v/>
      </c>
      <c r="D16" s="27"/>
      <c r="E16" s="27"/>
      <c r="F16" s="27"/>
      <c r="G16" s="27"/>
      <c r="H16" s="27"/>
      <c r="I16" s="21" t="str">
        <f aca="false">IF(COUNT(D16:H16)&lt;5,"",SUM(D16:H16))</f>
        <v/>
      </c>
      <c r="J16" s="27"/>
      <c r="K16" s="27"/>
      <c r="L16" s="27"/>
      <c r="M16" s="27"/>
      <c r="N16" s="27"/>
      <c r="O16" s="21" t="str">
        <f aca="false">IF(COUNT(J16:N16)&lt;5,"",SUM(J16:N16))</f>
        <v/>
      </c>
      <c r="P16" s="27"/>
      <c r="Q16" s="27"/>
      <c r="R16" s="27"/>
      <c r="S16" s="27"/>
      <c r="T16" s="21" t="str">
        <f aca="false">IF(COUNT(P16:S16)&lt;4,"",SUM(P16:S16))</f>
        <v/>
      </c>
      <c r="U16" s="27"/>
      <c r="V16" s="27"/>
      <c r="W16" s="27"/>
      <c r="X16" s="27"/>
      <c r="Y16" s="27"/>
      <c r="Z16" s="27"/>
      <c r="AA16" s="27"/>
      <c r="AB16" s="21" t="str">
        <f aca="false">IF(COUNT(U16:AA16)&lt;7,"",SUM(U16:AA16))</f>
        <v/>
      </c>
      <c r="AC16" s="23" t="str">
        <f aca="false">IF($A16="","",IF($I16="","Ara Rapor puanları eksik",IF($O16="","Ara Sunum puanları eksik",IF($T16="","Süreç Takibi puanları eksik",IF($AB16="","Final Raporu puanları eksik","Tamam")))))</f>
        <v/>
      </c>
      <c r="AD16" s="27"/>
    </row>
    <row r="17" customFormat="false" ht="19.5" hidden="false" customHeight="true" outlineLevel="0" collapsed="false">
      <c r="A17" s="21" t="str">
        <f aca="false">IF('Öğrenci Listesi'!$A17="","",'Öğrenci Listesi'!$A17)</f>
        <v/>
      </c>
      <c r="B17" s="21" t="str">
        <f aca="false">IF('Öğrenci Listesi'!$A17="","",'Öğrenci Listesi'!$D17)</f>
        <v/>
      </c>
      <c r="C17" s="23" t="str">
        <f aca="false">IF('Öğrenci Listesi'!$A17="","",'Öğrenci Listesi'!$E17)</f>
        <v/>
      </c>
      <c r="D17" s="27"/>
      <c r="E17" s="27"/>
      <c r="F17" s="27"/>
      <c r="G17" s="27"/>
      <c r="H17" s="27"/>
      <c r="I17" s="21" t="str">
        <f aca="false">IF(COUNT(D17:H17)&lt;5,"",SUM(D17:H17))</f>
        <v/>
      </c>
      <c r="J17" s="27"/>
      <c r="K17" s="27"/>
      <c r="L17" s="27"/>
      <c r="M17" s="27"/>
      <c r="N17" s="27"/>
      <c r="O17" s="21" t="str">
        <f aca="false">IF(COUNT(J17:N17)&lt;5,"",SUM(J17:N17))</f>
        <v/>
      </c>
      <c r="P17" s="27"/>
      <c r="Q17" s="27"/>
      <c r="R17" s="27"/>
      <c r="S17" s="27"/>
      <c r="T17" s="21" t="str">
        <f aca="false">IF(COUNT(P17:S17)&lt;4,"",SUM(P17:S17))</f>
        <v/>
      </c>
      <c r="U17" s="27"/>
      <c r="V17" s="27"/>
      <c r="W17" s="27"/>
      <c r="X17" s="27"/>
      <c r="Y17" s="27"/>
      <c r="Z17" s="27"/>
      <c r="AA17" s="27"/>
      <c r="AB17" s="21" t="str">
        <f aca="false">IF(COUNT(U17:AA17)&lt;7,"",SUM(U17:AA17))</f>
        <v/>
      </c>
      <c r="AC17" s="23" t="str">
        <f aca="false">IF($A17="","",IF($I17="","Ara Rapor puanları eksik",IF($O17="","Ara Sunum puanları eksik",IF($T17="","Süreç Takibi puanları eksik",IF($AB17="","Final Raporu puanları eksik","Tamam")))))</f>
        <v/>
      </c>
      <c r="AD17" s="27"/>
    </row>
    <row r="18" customFormat="false" ht="19.5" hidden="false" customHeight="true" outlineLevel="0" collapsed="false">
      <c r="A18" s="21" t="str">
        <f aca="false">IF('Öğrenci Listesi'!$A18="","",'Öğrenci Listesi'!$A18)</f>
        <v/>
      </c>
      <c r="B18" s="21" t="str">
        <f aca="false">IF('Öğrenci Listesi'!$A18="","",'Öğrenci Listesi'!$D18)</f>
        <v/>
      </c>
      <c r="C18" s="23" t="str">
        <f aca="false">IF('Öğrenci Listesi'!$A18="","",'Öğrenci Listesi'!$E18)</f>
        <v/>
      </c>
      <c r="D18" s="27"/>
      <c r="E18" s="27"/>
      <c r="F18" s="27"/>
      <c r="G18" s="27"/>
      <c r="H18" s="27"/>
      <c r="I18" s="21" t="str">
        <f aca="false">IF(COUNT(D18:H18)&lt;5,"",SUM(D18:H18))</f>
        <v/>
      </c>
      <c r="J18" s="27"/>
      <c r="K18" s="27"/>
      <c r="L18" s="27"/>
      <c r="M18" s="27"/>
      <c r="N18" s="27"/>
      <c r="O18" s="21" t="str">
        <f aca="false">IF(COUNT(J18:N18)&lt;5,"",SUM(J18:N18))</f>
        <v/>
      </c>
      <c r="P18" s="27"/>
      <c r="Q18" s="27"/>
      <c r="R18" s="27"/>
      <c r="S18" s="27"/>
      <c r="T18" s="21" t="str">
        <f aca="false">IF(COUNT(P18:S18)&lt;4,"",SUM(P18:S18))</f>
        <v/>
      </c>
      <c r="U18" s="27"/>
      <c r="V18" s="27"/>
      <c r="W18" s="27"/>
      <c r="X18" s="27"/>
      <c r="Y18" s="27"/>
      <c r="Z18" s="27"/>
      <c r="AA18" s="27"/>
      <c r="AB18" s="21" t="str">
        <f aca="false">IF(COUNT(U18:AA18)&lt;7,"",SUM(U18:AA18))</f>
        <v/>
      </c>
      <c r="AC18" s="23" t="str">
        <f aca="false">IF($A18="","",IF($I18="","Ara Rapor puanları eksik",IF($O18="","Ara Sunum puanları eksik",IF($T18="","Süreç Takibi puanları eksik",IF($AB18="","Final Raporu puanları eksik","Tamam")))))</f>
        <v/>
      </c>
      <c r="AD18" s="27"/>
    </row>
    <row r="19" customFormat="false" ht="19.5" hidden="false" customHeight="true" outlineLevel="0" collapsed="false">
      <c r="A19" s="21" t="str">
        <f aca="false">IF('Öğrenci Listesi'!$A19="","",'Öğrenci Listesi'!$A19)</f>
        <v/>
      </c>
      <c r="B19" s="21" t="str">
        <f aca="false">IF('Öğrenci Listesi'!$A19="","",'Öğrenci Listesi'!$D19)</f>
        <v/>
      </c>
      <c r="C19" s="23" t="str">
        <f aca="false">IF('Öğrenci Listesi'!$A19="","",'Öğrenci Listesi'!$E19)</f>
        <v/>
      </c>
      <c r="D19" s="27"/>
      <c r="E19" s="27"/>
      <c r="F19" s="27"/>
      <c r="G19" s="27"/>
      <c r="H19" s="27"/>
      <c r="I19" s="21" t="str">
        <f aca="false">IF(COUNT(D19:H19)&lt;5,"",SUM(D19:H19))</f>
        <v/>
      </c>
      <c r="J19" s="27"/>
      <c r="K19" s="27"/>
      <c r="L19" s="27"/>
      <c r="M19" s="27"/>
      <c r="N19" s="27"/>
      <c r="O19" s="21" t="str">
        <f aca="false">IF(COUNT(J19:N19)&lt;5,"",SUM(J19:N19))</f>
        <v/>
      </c>
      <c r="P19" s="27"/>
      <c r="Q19" s="27"/>
      <c r="R19" s="27"/>
      <c r="S19" s="27"/>
      <c r="T19" s="21" t="str">
        <f aca="false">IF(COUNT(P19:S19)&lt;4,"",SUM(P19:S19))</f>
        <v/>
      </c>
      <c r="U19" s="27"/>
      <c r="V19" s="27"/>
      <c r="W19" s="27"/>
      <c r="X19" s="27"/>
      <c r="Y19" s="27"/>
      <c r="Z19" s="27"/>
      <c r="AA19" s="27"/>
      <c r="AB19" s="21" t="str">
        <f aca="false">IF(COUNT(U19:AA19)&lt;7,"",SUM(U19:AA19))</f>
        <v/>
      </c>
      <c r="AC19" s="23" t="str">
        <f aca="false">IF($A19="","",IF($I19="","Ara Rapor puanları eksik",IF($O19="","Ara Sunum puanları eksik",IF($T19="","Süreç Takibi puanları eksik",IF($AB19="","Final Raporu puanları eksik","Tamam")))))</f>
        <v/>
      </c>
      <c r="AD19" s="27"/>
    </row>
    <row r="20" customFormat="false" ht="19.5" hidden="false" customHeight="true" outlineLevel="0" collapsed="false">
      <c r="A20" s="21" t="str">
        <f aca="false">IF('Öğrenci Listesi'!$A20="","",'Öğrenci Listesi'!$A20)</f>
        <v/>
      </c>
      <c r="B20" s="21" t="str">
        <f aca="false">IF('Öğrenci Listesi'!$A20="","",'Öğrenci Listesi'!$D20)</f>
        <v/>
      </c>
      <c r="C20" s="23" t="str">
        <f aca="false">IF('Öğrenci Listesi'!$A20="","",'Öğrenci Listesi'!$E20)</f>
        <v/>
      </c>
      <c r="D20" s="27"/>
      <c r="E20" s="27"/>
      <c r="F20" s="27"/>
      <c r="G20" s="27"/>
      <c r="H20" s="27"/>
      <c r="I20" s="21" t="str">
        <f aca="false">IF(COUNT(D20:H20)&lt;5,"",SUM(D20:H20))</f>
        <v/>
      </c>
      <c r="J20" s="27"/>
      <c r="K20" s="27"/>
      <c r="L20" s="27"/>
      <c r="M20" s="27"/>
      <c r="N20" s="27"/>
      <c r="O20" s="21" t="str">
        <f aca="false">IF(COUNT(J20:N20)&lt;5,"",SUM(J20:N20))</f>
        <v/>
      </c>
      <c r="P20" s="27"/>
      <c r="Q20" s="27"/>
      <c r="R20" s="27"/>
      <c r="S20" s="27"/>
      <c r="T20" s="21" t="str">
        <f aca="false">IF(COUNT(P20:S20)&lt;4,"",SUM(P20:S20))</f>
        <v/>
      </c>
      <c r="U20" s="27"/>
      <c r="V20" s="27"/>
      <c r="W20" s="27"/>
      <c r="X20" s="27"/>
      <c r="Y20" s="27"/>
      <c r="Z20" s="27"/>
      <c r="AA20" s="27"/>
      <c r="AB20" s="21" t="str">
        <f aca="false">IF(COUNT(U20:AA20)&lt;7,"",SUM(U20:AA20))</f>
        <v/>
      </c>
      <c r="AC20" s="23" t="str">
        <f aca="false">IF($A20="","",IF($I20="","Ara Rapor puanları eksik",IF($O20="","Ara Sunum puanları eksik",IF($T20="","Süreç Takibi puanları eksik",IF($AB20="","Final Raporu puanları eksik","Tamam")))))</f>
        <v/>
      </c>
      <c r="AD20" s="27"/>
    </row>
    <row r="21" customFormat="false" ht="19.5" hidden="false" customHeight="true" outlineLevel="0" collapsed="false">
      <c r="A21" s="21" t="str">
        <f aca="false">IF('Öğrenci Listesi'!$A21="","",'Öğrenci Listesi'!$A21)</f>
        <v/>
      </c>
      <c r="B21" s="21" t="str">
        <f aca="false">IF('Öğrenci Listesi'!$A21="","",'Öğrenci Listesi'!$D21)</f>
        <v/>
      </c>
      <c r="C21" s="23" t="str">
        <f aca="false">IF('Öğrenci Listesi'!$A21="","",'Öğrenci Listesi'!$E21)</f>
        <v/>
      </c>
      <c r="D21" s="27"/>
      <c r="E21" s="27"/>
      <c r="F21" s="27"/>
      <c r="G21" s="27"/>
      <c r="H21" s="27"/>
      <c r="I21" s="21" t="str">
        <f aca="false">IF(COUNT(D21:H21)&lt;5,"",SUM(D21:H21))</f>
        <v/>
      </c>
      <c r="J21" s="27"/>
      <c r="K21" s="27"/>
      <c r="L21" s="27"/>
      <c r="M21" s="27"/>
      <c r="N21" s="27"/>
      <c r="O21" s="21" t="str">
        <f aca="false">IF(COUNT(J21:N21)&lt;5,"",SUM(J21:N21))</f>
        <v/>
      </c>
      <c r="P21" s="27"/>
      <c r="Q21" s="27"/>
      <c r="R21" s="27"/>
      <c r="S21" s="27"/>
      <c r="T21" s="21" t="str">
        <f aca="false">IF(COUNT(P21:S21)&lt;4,"",SUM(P21:S21))</f>
        <v/>
      </c>
      <c r="U21" s="27"/>
      <c r="V21" s="27"/>
      <c r="W21" s="27"/>
      <c r="X21" s="27"/>
      <c r="Y21" s="27"/>
      <c r="Z21" s="27"/>
      <c r="AA21" s="27"/>
      <c r="AB21" s="21" t="str">
        <f aca="false">IF(COUNT(U21:AA21)&lt;7,"",SUM(U21:AA21))</f>
        <v/>
      </c>
      <c r="AC21" s="23" t="str">
        <f aca="false">IF($A21="","",IF($I21="","Ara Rapor puanları eksik",IF($O21="","Ara Sunum puanları eksik",IF($T21="","Süreç Takibi puanları eksik",IF($AB21="","Final Raporu puanları eksik","Tamam")))))</f>
        <v/>
      </c>
      <c r="AD21" s="27"/>
    </row>
    <row r="22" customFormat="false" ht="19.5" hidden="false" customHeight="true" outlineLevel="0" collapsed="false">
      <c r="A22" s="21" t="str">
        <f aca="false">IF('Öğrenci Listesi'!$A22="","",'Öğrenci Listesi'!$A22)</f>
        <v/>
      </c>
      <c r="B22" s="21" t="str">
        <f aca="false">IF('Öğrenci Listesi'!$A22="","",'Öğrenci Listesi'!$D22)</f>
        <v/>
      </c>
      <c r="C22" s="23" t="str">
        <f aca="false">IF('Öğrenci Listesi'!$A22="","",'Öğrenci Listesi'!$E22)</f>
        <v/>
      </c>
      <c r="D22" s="27"/>
      <c r="E22" s="27"/>
      <c r="F22" s="27"/>
      <c r="G22" s="27"/>
      <c r="H22" s="27"/>
      <c r="I22" s="21" t="str">
        <f aca="false">IF(COUNT(D22:H22)&lt;5,"",SUM(D22:H22))</f>
        <v/>
      </c>
      <c r="J22" s="27"/>
      <c r="K22" s="27"/>
      <c r="L22" s="27"/>
      <c r="M22" s="27"/>
      <c r="N22" s="27"/>
      <c r="O22" s="21" t="str">
        <f aca="false">IF(COUNT(J22:N22)&lt;5,"",SUM(J22:N22))</f>
        <v/>
      </c>
      <c r="P22" s="27"/>
      <c r="Q22" s="27"/>
      <c r="R22" s="27"/>
      <c r="S22" s="27"/>
      <c r="T22" s="21" t="str">
        <f aca="false">IF(COUNT(P22:S22)&lt;4,"",SUM(P22:S22))</f>
        <v/>
      </c>
      <c r="U22" s="27"/>
      <c r="V22" s="27"/>
      <c r="W22" s="27"/>
      <c r="X22" s="27"/>
      <c r="Y22" s="27"/>
      <c r="Z22" s="27"/>
      <c r="AA22" s="27"/>
      <c r="AB22" s="21" t="str">
        <f aca="false">IF(COUNT(U22:AA22)&lt;7,"",SUM(U22:AA22))</f>
        <v/>
      </c>
      <c r="AC22" s="23" t="str">
        <f aca="false">IF($A22="","",IF($I22="","Ara Rapor puanları eksik",IF($O22="","Ara Sunum puanları eksik",IF($T22="","Süreç Takibi puanları eksik",IF($AB22="","Final Raporu puanları eksik","Tamam")))))</f>
        <v/>
      </c>
      <c r="AD22" s="27"/>
    </row>
    <row r="23" customFormat="false" ht="19.5" hidden="false" customHeight="true" outlineLevel="0" collapsed="false">
      <c r="A23" s="21" t="str">
        <f aca="false">IF('Öğrenci Listesi'!$A23="","",'Öğrenci Listesi'!$A23)</f>
        <v/>
      </c>
      <c r="B23" s="21" t="str">
        <f aca="false">IF('Öğrenci Listesi'!$A23="","",'Öğrenci Listesi'!$D23)</f>
        <v/>
      </c>
      <c r="C23" s="23" t="str">
        <f aca="false">IF('Öğrenci Listesi'!$A23="","",'Öğrenci Listesi'!$E23)</f>
        <v/>
      </c>
      <c r="D23" s="27"/>
      <c r="E23" s="27"/>
      <c r="F23" s="27"/>
      <c r="G23" s="27"/>
      <c r="H23" s="27"/>
      <c r="I23" s="21" t="str">
        <f aca="false">IF(COUNT(D23:H23)&lt;5,"",SUM(D23:H23))</f>
        <v/>
      </c>
      <c r="J23" s="27"/>
      <c r="K23" s="27"/>
      <c r="L23" s="27"/>
      <c r="M23" s="27"/>
      <c r="N23" s="27"/>
      <c r="O23" s="21" t="str">
        <f aca="false">IF(COUNT(J23:N23)&lt;5,"",SUM(J23:N23))</f>
        <v/>
      </c>
      <c r="P23" s="27"/>
      <c r="Q23" s="27"/>
      <c r="R23" s="27"/>
      <c r="S23" s="27"/>
      <c r="T23" s="21" t="str">
        <f aca="false">IF(COUNT(P23:S23)&lt;4,"",SUM(P23:S23))</f>
        <v/>
      </c>
      <c r="U23" s="27"/>
      <c r="V23" s="27"/>
      <c r="W23" s="27"/>
      <c r="X23" s="27"/>
      <c r="Y23" s="27"/>
      <c r="Z23" s="27"/>
      <c r="AA23" s="27"/>
      <c r="AB23" s="21" t="str">
        <f aca="false">IF(COUNT(U23:AA23)&lt;7,"",SUM(U23:AA23))</f>
        <v/>
      </c>
      <c r="AC23" s="23" t="str">
        <f aca="false">IF($A23="","",IF($I23="","Ara Rapor puanları eksik",IF($O23="","Ara Sunum puanları eksik",IF($T23="","Süreç Takibi puanları eksik",IF($AB23="","Final Raporu puanları eksik","Tamam")))))</f>
        <v/>
      </c>
      <c r="AD23" s="27"/>
    </row>
    <row r="24" customFormat="false" ht="19.5" hidden="false" customHeight="true" outlineLevel="0" collapsed="false">
      <c r="A24" s="21" t="str">
        <f aca="false">IF('Öğrenci Listesi'!$A24="","",'Öğrenci Listesi'!$A24)</f>
        <v/>
      </c>
      <c r="B24" s="21" t="str">
        <f aca="false">IF('Öğrenci Listesi'!$A24="","",'Öğrenci Listesi'!$D24)</f>
        <v/>
      </c>
      <c r="C24" s="23" t="str">
        <f aca="false">IF('Öğrenci Listesi'!$A24="","",'Öğrenci Listesi'!$E24)</f>
        <v/>
      </c>
      <c r="D24" s="27"/>
      <c r="E24" s="27"/>
      <c r="F24" s="27"/>
      <c r="G24" s="27"/>
      <c r="H24" s="27"/>
      <c r="I24" s="21" t="str">
        <f aca="false">IF(COUNT(D24:H24)&lt;5,"",SUM(D24:H24))</f>
        <v/>
      </c>
      <c r="J24" s="27"/>
      <c r="K24" s="27"/>
      <c r="L24" s="27"/>
      <c r="M24" s="27"/>
      <c r="N24" s="27"/>
      <c r="O24" s="21" t="str">
        <f aca="false">IF(COUNT(J24:N24)&lt;5,"",SUM(J24:N24))</f>
        <v/>
      </c>
      <c r="P24" s="27"/>
      <c r="Q24" s="27"/>
      <c r="R24" s="27"/>
      <c r="S24" s="27"/>
      <c r="T24" s="21" t="str">
        <f aca="false">IF(COUNT(P24:S24)&lt;4,"",SUM(P24:S24))</f>
        <v/>
      </c>
      <c r="U24" s="27"/>
      <c r="V24" s="27"/>
      <c r="W24" s="27"/>
      <c r="X24" s="27"/>
      <c r="Y24" s="27"/>
      <c r="Z24" s="27"/>
      <c r="AA24" s="27"/>
      <c r="AB24" s="21" t="str">
        <f aca="false">IF(COUNT(U24:AA24)&lt;7,"",SUM(U24:AA24))</f>
        <v/>
      </c>
      <c r="AC24" s="23" t="str">
        <f aca="false">IF($A24="","",IF($I24="","Ara Rapor puanları eksik",IF($O24="","Ara Sunum puanları eksik",IF($T24="","Süreç Takibi puanları eksik",IF($AB24="","Final Raporu puanları eksik","Tamam")))))</f>
        <v/>
      </c>
      <c r="AD24" s="27"/>
    </row>
    <row r="25" customFormat="false" ht="19.5" hidden="false" customHeight="true" outlineLevel="0" collapsed="false">
      <c r="A25" s="21" t="str">
        <f aca="false">IF('Öğrenci Listesi'!$A25="","",'Öğrenci Listesi'!$A25)</f>
        <v/>
      </c>
      <c r="B25" s="21" t="str">
        <f aca="false">IF('Öğrenci Listesi'!$A25="","",'Öğrenci Listesi'!$D25)</f>
        <v/>
      </c>
      <c r="C25" s="23" t="str">
        <f aca="false">IF('Öğrenci Listesi'!$A25="","",'Öğrenci Listesi'!$E25)</f>
        <v/>
      </c>
      <c r="D25" s="27"/>
      <c r="E25" s="27"/>
      <c r="F25" s="27"/>
      <c r="G25" s="27"/>
      <c r="H25" s="27"/>
      <c r="I25" s="21" t="str">
        <f aca="false">IF(COUNT(D25:H25)&lt;5,"",SUM(D25:H25))</f>
        <v/>
      </c>
      <c r="J25" s="27"/>
      <c r="K25" s="27"/>
      <c r="L25" s="27"/>
      <c r="M25" s="27"/>
      <c r="N25" s="27"/>
      <c r="O25" s="21" t="str">
        <f aca="false">IF(COUNT(J25:N25)&lt;5,"",SUM(J25:N25))</f>
        <v/>
      </c>
      <c r="P25" s="27"/>
      <c r="Q25" s="27"/>
      <c r="R25" s="27"/>
      <c r="S25" s="27"/>
      <c r="T25" s="21" t="str">
        <f aca="false">IF(COUNT(P25:S25)&lt;4,"",SUM(P25:S25))</f>
        <v/>
      </c>
      <c r="U25" s="27"/>
      <c r="V25" s="27"/>
      <c r="W25" s="27"/>
      <c r="X25" s="27"/>
      <c r="Y25" s="27"/>
      <c r="Z25" s="27"/>
      <c r="AA25" s="27"/>
      <c r="AB25" s="21" t="str">
        <f aca="false">IF(COUNT(U25:AA25)&lt;7,"",SUM(U25:AA25))</f>
        <v/>
      </c>
      <c r="AC25" s="23" t="str">
        <f aca="false">IF($A25="","",IF($I25="","Ara Rapor puanları eksik",IF($O25="","Ara Sunum puanları eksik",IF($T25="","Süreç Takibi puanları eksik",IF($AB25="","Final Raporu puanları eksik","Tamam")))))</f>
        <v/>
      </c>
      <c r="AD25" s="27"/>
    </row>
    <row r="26" customFormat="false" ht="19.5" hidden="false" customHeight="true" outlineLevel="0" collapsed="false">
      <c r="A26" s="21" t="str">
        <f aca="false">IF('Öğrenci Listesi'!$A26="","",'Öğrenci Listesi'!$A26)</f>
        <v/>
      </c>
      <c r="B26" s="21" t="str">
        <f aca="false">IF('Öğrenci Listesi'!$A26="","",'Öğrenci Listesi'!$D26)</f>
        <v/>
      </c>
      <c r="C26" s="23" t="str">
        <f aca="false">IF('Öğrenci Listesi'!$A26="","",'Öğrenci Listesi'!$E26)</f>
        <v/>
      </c>
      <c r="D26" s="27"/>
      <c r="E26" s="27"/>
      <c r="F26" s="27"/>
      <c r="G26" s="27"/>
      <c r="H26" s="27"/>
      <c r="I26" s="21" t="str">
        <f aca="false">IF(COUNT(D26:H26)&lt;5,"",SUM(D26:H26))</f>
        <v/>
      </c>
      <c r="J26" s="27"/>
      <c r="K26" s="27"/>
      <c r="L26" s="27"/>
      <c r="M26" s="27"/>
      <c r="N26" s="27"/>
      <c r="O26" s="21" t="str">
        <f aca="false">IF(COUNT(J26:N26)&lt;5,"",SUM(J26:N26))</f>
        <v/>
      </c>
      <c r="P26" s="27"/>
      <c r="Q26" s="27"/>
      <c r="R26" s="27"/>
      <c r="S26" s="27"/>
      <c r="T26" s="21" t="str">
        <f aca="false">IF(COUNT(P26:S26)&lt;4,"",SUM(P26:S26))</f>
        <v/>
      </c>
      <c r="U26" s="27"/>
      <c r="V26" s="27"/>
      <c r="W26" s="27"/>
      <c r="X26" s="27"/>
      <c r="Y26" s="27"/>
      <c r="Z26" s="27"/>
      <c r="AA26" s="27"/>
      <c r="AB26" s="21" t="str">
        <f aca="false">IF(COUNT(U26:AA26)&lt;7,"",SUM(U26:AA26))</f>
        <v/>
      </c>
      <c r="AC26" s="23" t="str">
        <f aca="false">IF($A26="","",IF($I26="","Ara Rapor puanları eksik",IF($O26="","Ara Sunum puanları eksik",IF($T26="","Süreç Takibi puanları eksik",IF($AB26="","Final Raporu puanları eksik","Tamam")))))</f>
        <v/>
      </c>
      <c r="AD26" s="27"/>
    </row>
    <row r="27" customFormat="false" ht="19.5" hidden="false" customHeight="true" outlineLevel="0" collapsed="false">
      <c r="A27" s="21" t="str">
        <f aca="false">IF('Öğrenci Listesi'!$A27="","",'Öğrenci Listesi'!$A27)</f>
        <v/>
      </c>
      <c r="B27" s="21" t="str">
        <f aca="false">IF('Öğrenci Listesi'!$A27="","",'Öğrenci Listesi'!$D27)</f>
        <v/>
      </c>
      <c r="C27" s="23" t="str">
        <f aca="false">IF('Öğrenci Listesi'!$A27="","",'Öğrenci Listesi'!$E27)</f>
        <v/>
      </c>
      <c r="D27" s="27"/>
      <c r="E27" s="27"/>
      <c r="F27" s="27"/>
      <c r="G27" s="27"/>
      <c r="H27" s="27"/>
      <c r="I27" s="21" t="str">
        <f aca="false">IF(COUNT(D27:H27)&lt;5,"",SUM(D27:H27))</f>
        <v/>
      </c>
      <c r="J27" s="27"/>
      <c r="K27" s="27"/>
      <c r="L27" s="27"/>
      <c r="M27" s="27"/>
      <c r="N27" s="27"/>
      <c r="O27" s="21" t="str">
        <f aca="false">IF(COUNT(J27:N27)&lt;5,"",SUM(J27:N27))</f>
        <v/>
      </c>
      <c r="P27" s="27"/>
      <c r="Q27" s="27"/>
      <c r="R27" s="27"/>
      <c r="S27" s="27"/>
      <c r="T27" s="21" t="str">
        <f aca="false">IF(COUNT(P27:S27)&lt;4,"",SUM(P27:S27))</f>
        <v/>
      </c>
      <c r="U27" s="27"/>
      <c r="V27" s="27"/>
      <c r="W27" s="27"/>
      <c r="X27" s="27"/>
      <c r="Y27" s="27"/>
      <c r="Z27" s="27"/>
      <c r="AA27" s="27"/>
      <c r="AB27" s="21" t="str">
        <f aca="false">IF(COUNT(U27:AA27)&lt;7,"",SUM(U27:AA27))</f>
        <v/>
      </c>
      <c r="AC27" s="23" t="str">
        <f aca="false">IF($A27="","",IF($I27="","Ara Rapor puanları eksik",IF($O27="","Ara Sunum puanları eksik",IF($T27="","Süreç Takibi puanları eksik",IF($AB27="","Final Raporu puanları eksik","Tamam")))))</f>
        <v/>
      </c>
      <c r="AD27" s="27"/>
    </row>
    <row r="28" customFormat="false" ht="19.5" hidden="false" customHeight="true" outlineLevel="0" collapsed="false">
      <c r="A28" s="21" t="str">
        <f aca="false">IF('Öğrenci Listesi'!$A28="","",'Öğrenci Listesi'!$A28)</f>
        <v/>
      </c>
      <c r="B28" s="21" t="str">
        <f aca="false">IF('Öğrenci Listesi'!$A28="","",'Öğrenci Listesi'!$D28)</f>
        <v/>
      </c>
      <c r="C28" s="23" t="str">
        <f aca="false">IF('Öğrenci Listesi'!$A28="","",'Öğrenci Listesi'!$E28)</f>
        <v/>
      </c>
      <c r="D28" s="27"/>
      <c r="E28" s="27"/>
      <c r="F28" s="27"/>
      <c r="G28" s="27"/>
      <c r="H28" s="27"/>
      <c r="I28" s="21" t="str">
        <f aca="false">IF(COUNT(D28:H28)&lt;5,"",SUM(D28:H28))</f>
        <v/>
      </c>
      <c r="J28" s="27"/>
      <c r="K28" s="27"/>
      <c r="L28" s="27"/>
      <c r="M28" s="27"/>
      <c r="N28" s="27"/>
      <c r="O28" s="21" t="str">
        <f aca="false">IF(COUNT(J28:N28)&lt;5,"",SUM(J28:N28))</f>
        <v/>
      </c>
      <c r="P28" s="27"/>
      <c r="Q28" s="27"/>
      <c r="R28" s="27"/>
      <c r="S28" s="27"/>
      <c r="T28" s="21" t="str">
        <f aca="false">IF(COUNT(P28:S28)&lt;4,"",SUM(P28:S28))</f>
        <v/>
      </c>
      <c r="U28" s="27"/>
      <c r="V28" s="27"/>
      <c r="W28" s="27"/>
      <c r="X28" s="27"/>
      <c r="Y28" s="27"/>
      <c r="Z28" s="27"/>
      <c r="AA28" s="27"/>
      <c r="AB28" s="21" t="str">
        <f aca="false">IF(COUNT(U28:AA28)&lt;7,"",SUM(U28:AA28))</f>
        <v/>
      </c>
      <c r="AC28" s="23" t="str">
        <f aca="false">IF($A28="","",IF($I28="","Ara Rapor puanları eksik",IF($O28="","Ara Sunum puanları eksik",IF($T28="","Süreç Takibi puanları eksik",IF($AB28="","Final Raporu puanları eksik","Tamam")))))</f>
        <v/>
      </c>
      <c r="AD28" s="27"/>
    </row>
    <row r="29" customFormat="false" ht="19.5" hidden="false" customHeight="true" outlineLevel="0" collapsed="false">
      <c r="A29" s="21" t="str">
        <f aca="false">IF('Öğrenci Listesi'!$A29="","",'Öğrenci Listesi'!$A29)</f>
        <v/>
      </c>
      <c r="B29" s="21" t="str">
        <f aca="false">IF('Öğrenci Listesi'!$A29="","",'Öğrenci Listesi'!$D29)</f>
        <v/>
      </c>
      <c r="C29" s="23" t="str">
        <f aca="false">IF('Öğrenci Listesi'!$A29="","",'Öğrenci Listesi'!$E29)</f>
        <v/>
      </c>
      <c r="D29" s="27"/>
      <c r="E29" s="27"/>
      <c r="F29" s="27"/>
      <c r="G29" s="27"/>
      <c r="H29" s="27"/>
      <c r="I29" s="21" t="str">
        <f aca="false">IF(COUNT(D29:H29)&lt;5,"",SUM(D29:H29))</f>
        <v/>
      </c>
      <c r="J29" s="27"/>
      <c r="K29" s="27"/>
      <c r="L29" s="27"/>
      <c r="M29" s="27"/>
      <c r="N29" s="27"/>
      <c r="O29" s="21" t="str">
        <f aca="false">IF(COUNT(J29:N29)&lt;5,"",SUM(J29:N29))</f>
        <v/>
      </c>
      <c r="P29" s="27"/>
      <c r="Q29" s="27"/>
      <c r="R29" s="27"/>
      <c r="S29" s="27"/>
      <c r="T29" s="21" t="str">
        <f aca="false">IF(COUNT(P29:S29)&lt;4,"",SUM(P29:S29))</f>
        <v/>
      </c>
      <c r="U29" s="27"/>
      <c r="V29" s="27"/>
      <c r="W29" s="27"/>
      <c r="X29" s="27"/>
      <c r="Y29" s="27"/>
      <c r="Z29" s="27"/>
      <c r="AA29" s="27"/>
      <c r="AB29" s="21" t="str">
        <f aca="false">IF(COUNT(U29:AA29)&lt;7,"",SUM(U29:AA29))</f>
        <v/>
      </c>
      <c r="AC29" s="23" t="str">
        <f aca="false">IF($A29="","",IF($I29="","Ara Rapor puanları eksik",IF($O29="","Ara Sunum puanları eksik",IF($T29="","Süreç Takibi puanları eksik",IF($AB29="","Final Raporu puanları eksik","Tamam")))))</f>
        <v/>
      </c>
      <c r="AD29" s="27"/>
    </row>
    <row r="30" customFormat="false" ht="19.5" hidden="false" customHeight="true" outlineLevel="0" collapsed="false">
      <c r="A30" s="21" t="str">
        <f aca="false">IF('Öğrenci Listesi'!$A30="","",'Öğrenci Listesi'!$A30)</f>
        <v/>
      </c>
      <c r="B30" s="21" t="str">
        <f aca="false">IF('Öğrenci Listesi'!$A30="","",'Öğrenci Listesi'!$D30)</f>
        <v/>
      </c>
      <c r="C30" s="23" t="str">
        <f aca="false">IF('Öğrenci Listesi'!$A30="","",'Öğrenci Listesi'!$E30)</f>
        <v/>
      </c>
      <c r="D30" s="27"/>
      <c r="E30" s="27"/>
      <c r="F30" s="27"/>
      <c r="G30" s="27"/>
      <c r="H30" s="27"/>
      <c r="I30" s="21" t="str">
        <f aca="false">IF(COUNT(D30:H30)&lt;5,"",SUM(D30:H30))</f>
        <v/>
      </c>
      <c r="J30" s="27"/>
      <c r="K30" s="27"/>
      <c r="L30" s="27"/>
      <c r="M30" s="27"/>
      <c r="N30" s="27"/>
      <c r="O30" s="21" t="str">
        <f aca="false">IF(COUNT(J30:N30)&lt;5,"",SUM(J30:N30))</f>
        <v/>
      </c>
      <c r="P30" s="27"/>
      <c r="Q30" s="27"/>
      <c r="R30" s="27"/>
      <c r="S30" s="27"/>
      <c r="T30" s="21" t="str">
        <f aca="false">IF(COUNT(P30:S30)&lt;4,"",SUM(P30:S30))</f>
        <v/>
      </c>
      <c r="U30" s="27"/>
      <c r="V30" s="27"/>
      <c r="W30" s="27"/>
      <c r="X30" s="27"/>
      <c r="Y30" s="27"/>
      <c r="Z30" s="27"/>
      <c r="AA30" s="27"/>
      <c r="AB30" s="21" t="str">
        <f aca="false">IF(COUNT(U30:AA30)&lt;7,"",SUM(U30:AA30))</f>
        <v/>
      </c>
      <c r="AC30" s="23" t="str">
        <f aca="false">IF($A30="","",IF($I30="","Ara Rapor puanları eksik",IF($O30="","Ara Sunum puanları eksik",IF($T30="","Süreç Takibi puanları eksik",IF($AB30="","Final Raporu puanları eksik","Tamam")))))</f>
        <v/>
      </c>
      <c r="AD30" s="27"/>
    </row>
    <row r="31" customFormat="false" ht="19.5" hidden="false" customHeight="true" outlineLevel="0" collapsed="false">
      <c r="A31" s="21" t="str">
        <f aca="false">IF('Öğrenci Listesi'!$A31="","",'Öğrenci Listesi'!$A31)</f>
        <v/>
      </c>
      <c r="B31" s="21" t="str">
        <f aca="false">IF('Öğrenci Listesi'!$A31="","",'Öğrenci Listesi'!$D31)</f>
        <v/>
      </c>
      <c r="C31" s="23" t="str">
        <f aca="false">IF('Öğrenci Listesi'!$A31="","",'Öğrenci Listesi'!$E31)</f>
        <v/>
      </c>
      <c r="D31" s="27"/>
      <c r="E31" s="27"/>
      <c r="F31" s="27"/>
      <c r="G31" s="27"/>
      <c r="H31" s="27"/>
      <c r="I31" s="21" t="str">
        <f aca="false">IF(COUNT(D31:H31)&lt;5,"",SUM(D31:H31))</f>
        <v/>
      </c>
      <c r="J31" s="27"/>
      <c r="K31" s="27"/>
      <c r="L31" s="27"/>
      <c r="M31" s="27"/>
      <c r="N31" s="27"/>
      <c r="O31" s="21" t="str">
        <f aca="false">IF(COUNT(J31:N31)&lt;5,"",SUM(J31:N31))</f>
        <v/>
      </c>
      <c r="P31" s="27"/>
      <c r="Q31" s="27"/>
      <c r="R31" s="27"/>
      <c r="S31" s="27"/>
      <c r="T31" s="21" t="str">
        <f aca="false">IF(COUNT(P31:S31)&lt;4,"",SUM(P31:S31))</f>
        <v/>
      </c>
      <c r="U31" s="27"/>
      <c r="V31" s="27"/>
      <c r="W31" s="27"/>
      <c r="X31" s="27"/>
      <c r="Y31" s="27"/>
      <c r="Z31" s="27"/>
      <c r="AA31" s="27"/>
      <c r="AB31" s="21" t="str">
        <f aca="false">IF(COUNT(U31:AA31)&lt;7,"",SUM(U31:AA31))</f>
        <v/>
      </c>
      <c r="AC31" s="23" t="str">
        <f aca="false">IF($A31="","",IF($I31="","Ara Rapor puanları eksik",IF($O31="","Ara Sunum puanları eksik",IF($T31="","Süreç Takibi puanları eksik",IF($AB31="","Final Raporu puanları eksik","Tamam")))))</f>
        <v/>
      </c>
      <c r="AD31" s="27"/>
    </row>
    <row r="32" customFormat="false" ht="19.5" hidden="false" customHeight="true" outlineLevel="0" collapsed="false">
      <c r="A32" s="21" t="str">
        <f aca="false">IF('Öğrenci Listesi'!$A32="","",'Öğrenci Listesi'!$A32)</f>
        <v/>
      </c>
      <c r="B32" s="21" t="str">
        <f aca="false">IF('Öğrenci Listesi'!$A32="","",'Öğrenci Listesi'!$D32)</f>
        <v/>
      </c>
      <c r="C32" s="23" t="str">
        <f aca="false">IF('Öğrenci Listesi'!$A32="","",'Öğrenci Listesi'!$E32)</f>
        <v/>
      </c>
      <c r="D32" s="27"/>
      <c r="E32" s="27"/>
      <c r="F32" s="27"/>
      <c r="G32" s="27"/>
      <c r="H32" s="27"/>
      <c r="I32" s="21" t="str">
        <f aca="false">IF(COUNT(D32:H32)&lt;5,"",SUM(D32:H32))</f>
        <v/>
      </c>
      <c r="J32" s="27"/>
      <c r="K32" s="27"/>
      <c r="L32" s="27"/>
      <c r="M32" s="27"/>
      <c r="N32" s="27"/>
      <c r="O32" s="21" t="str">
        <f aca="false">IF(COUNT(J32:N32)&lt;5,"",SUM(J32:N32))</f>
        <v/>
      </c>
      <c r="P32" s="27"/>
      <c r="Q32" s="27"/>
      <c r="R32" s="27"/>
      <c r="S32" s="27"/>
      <c r="T32" s="21" t="str">
        <f aca="false">IF(COUNT(P32:S32)&lt;4,"",SUM(P32:S32))</f>
        <v/>
      </c>
      <c r="U32" s="27"/>
      <c r="V32" s="27"/>
      <c r="W32" s="27"/>
      <c r="X32" s="27"/>
      <c r="Y32" s="27"/>
      <c r="Z32" s="27"/>
      <c r="AA32" s="27"/>
      <c r="AB32" s="21" t="str">
        <f aca="false">IF(COUNT(U32:AA32)&lt;7,"",SUM(U32:AA32))</f>
        <v/>
      </c>
      <c r="AC32" s="23" t="str">
        <f aca="false">IF($A32="","",IF($I32="","Ara Rapor puanları eksik",IF($O32="","Ara Sunum puanları eksik",IF($T32="","Süreç Takibi puanları eksik",IF($AB32="","Final Raporu puanları eksik","Tamam")))))</f>
        <v/>
      </c>
      <c r="AD32" s="27"/>
    </row>
    <row r="33" customFormat="false" ht="19.5" hidden="false" customHeight="true" outlineLevel="0" collapsed="false">
      <c r="A33" s="21" t="str">
        <f aca="false">IF('Öğrenci Listesi'!$A33="","",'Öğrenci Listesi'!$A33)</f>
        <v/>
      </c>
      <c r="B33" s="21" t="str">
        <f aca="false">IF('Öğrenci Listesi'!$A33="","",'Öğrenci Listesi'!$D33)</f>
        <v/>
      </c>
      <c r="C33" s="23" t="str">
        <f aca="false">IF('Öğrenci Listesi'!$A33="","",'Öğrenci Listesi'!$E33)</f>
        <v/>
      </c>
      <c r="D33" s="27"/>
      <c r="E33" s="27"/>
      <c r="F33" s="27"/>
      <c r="G33" s="27"/>
      <c r="H33" s="27"/>
      <c r="I33" s="21" t="str">
        <f aca="false">IF(COUNT(D33:H33)&lt;5,"",SUM(D33:H33))</f>
        <v/>
      </c>
      <c r="J33" s="27"/>
      <c r="K33" s="27"/>
      <c r="L33" s="27"/>
      <c r="M33" s="27"/>
      <c r="N33" s="27"/>
      <c r="O33" s="21" t="str">
        <f aca="false">IF(COUNT(J33:N33)&lt;5,"",SUM(J33:N33))</f>
        <v/>
      </c>
      <c r="P33" s="27"/>
      <c r="Q33" s="27"/>
      <c r="R33" s="27"/>
      <c r="S33" s="27"/>
      <c r="T33" s="21" t="str">
        <f aca="false">IF(COUNT(P33:S33)&lt;4,"",SUM(P33:S33))</f>
        <v/>
      </c>
      <c r="U33" s="27"/>
      <c r="V33" s="27"/>
      <c r="W33" s="27"/>
      <c r="X33" s="27"/>
      <c r="Y33" s="27"/>
      <c r="Z33" s="27"/>
      <c r="AA33" s="27"/>
      <c r="AB33" s="21" t="str">
        <f aca="false">IF(COUNT(U33:AA33)&lt;7,"",SUM(U33:AA33))</f>
        <v/>
      </c>
      <c r="AC33" s="23" t="str">
        <f aca="false">IF($A33="","",IF($I33="","Ara Rapor puanları eksik",IF($O33="","Ara Sunum puanları eksik",IF($T33="","Süreç Takibi puanları eksik",IF($AB33="","Final Raporu puanları eksik","Tamam")))))</f>
        <v/>
      </c>
      <c r="AD33" s="27"/>
    </row>
    <row r="34" customFormat="false" ht="19.5" hidden="false" customHeight="true" outlineLevel="0" collapsed="false">
      <c r="A34" s="21" t="str">
        <f aca="false">IF('Öğrenci Listesi'!$A34="","",'Öğrenci Listesi'!$A34)</f>
        <v/>
      </c>
      <c r="B34" s="21" t="str">
        <f aca="false">IF('Öğrenci Listesi'!$A34="","",'Öğrenci Listesi'!$D34)</f>
        <v/>
      </c>
      <c r="C34" s="23" t="str">
        <f aca="false">IF('Öğrenci Listesi'!$A34="","",'Öğrenci Listesi'!$E34)</f>
        <v/>
      </c>
      <c r="D34" s="27"/>
      <c r="E34" s="27"/>
      <c r="F34" s="27"/>
      <c r="G34" s="27"/>
      <c r="H34" s="27"/>
      <c r="I34" s="21" t="str">
        <f aca="false">IF(COUNT(D34:H34)&lt;5,"",SUM(D34:H34))</f>
        <v/>
      </c>
      <c r="J34" s="27"/>
      <c r="K34" s="27"/>
      <c r="L34" s="27"/>
      <c r="M34" s="27"/>
      <c r="N34" s="27"/>
      <c r="O34" s="21" t="str">
        <f aca="false">IF(COUNT(J34:N34)&lt;5,"",SUM(J34:N34))</f>
        <v/>
      </c>
      <c r="P34" s="27"/>
      <c r="Q34" s="27"/>
      <c r="R34" s="27"/>
      <c r="S34" s="27"/>
      <c r="T34" s="21" t="str">
        <f aca="false">IF(COUNT(P34:S34)&lt;4,"",SUM(P34:S34))</f>
        <v/>
      </c>
      <c r="U34" s="27"/>
      <c r="V34" s="27"/>
      <c r="W34" s="27"/>
      <c r="X34" s="27"/>
      <c r="Y34" s="27"/>
      <c r="Z34" s="27"/>
      <c r="AA34" s="27"/>
      <c r="AB34" s="21" t="str">
        <f aca="false">IF(COUNT(U34:AA34)&lt;7,"",SUM(U34:AA34))</f>
        <v/>
      </c>
      <c r="AC34" s="23" t="str">
        <f aca="false">IF($A34="","",IF($I34="","Ara Rapor puanları eksik",IF($O34="","Ara Sunum puanları eksik",IF($T34="","Süreç Takibi puanları eksik",IF($AB34="","Final Raporu puanları eksik","Tamam")))))</f>
        <v/>
      </c>
      <c r="AD34" s="27"/>
    </row>
    <row r="35" customFormat="false" ht="19.5" hidden="false" customHeight="true" outlineLevel="0" collapsed="false">
      <c r="A35" s="21" t="str">
        <f aca="false">IF('Öğrenci Listesi'!$A35="","",'Öğrenci Listesi'!$A35)</f>
        <v/>
      </c>
      <c r="B35" s="21" t="str">
        <f aca="false">IF('Öğrenci Listesi'!$A35="","",'Öğrenci Listesi'!$D35)</f>
        <v/>
      </c>
      <c r="C35" s="23" t="str">
        <f aca="false">IF('Öğrenci Listesi'!$A35="","",'Öğrenci Listesi'!$E35)</f>
        <v/>
      </c>
      <c r="D35" s="27"/>
      <c r="E35" s="27"/>
      <c r="F35" s="27"/>
      <c r="G35" s="27"/>
      <c r="H35" s="27"/>
      <c r="I35" s="21" t="str">
        <f aca="false">IF(COUNT(D35:H35)&lt;5,"",SUM(D35:H35))</f>
        <v/>
      </c>
      <c r="J35" s="27"/>
      <c r="K35" s="27"/>
      <c r="L35" s="27"/>
      <c r="M35" s="27"/>
      <c r="N35" s="27"/>
      <c r="O35" s="21" t="str">
        <f aca="false">IF(COUNT(J35:N35)&lt;5,"",SUM(J35:N35))</f>
        <v/>
      </c>
      <c r="P35" s="27"/>
      <c r="Q35" s="27"/>
      <c r="R35" s="27"/>
      <c r="S35" s="27"/>
      <c r="T35" s="21" t="str">
        <f aca="false">IF(COUNT(P35:S35)&lt;4,"",SUM(P35:S35))</f>
        <v/>
      </c>
      <c r="U35" s="27"/>
      <c r="V35" s="27"/>
      <c r="W35" s="27"/>
      <c r="X35" s="27"/>
      <c r="Y35" s="27"/>
      <c r="Z35" s="27"/>
      <c r="AA35" s="27"/>
      <c r="AB35" s="21" t="str">
        <f aca="false">IF(COUNT(U35:AA35)&lt;7,"",SUM(U35:AA35))</f>
        <v/>
      </c>
      <c r="AC35" s="23" t="str">
        <f aca="false">IF($A35="","",IF($I35="","Ara Rapor puanları eksik",IF($O35="","Ara Sunum puanları eksik",IF($T35="","Süreç Takibi puanları eksik",IF($AB35="","Final Raporu puanları eksik","Tamam")))))</f>
        <v/>
      </c>
      <c r="AD35" s="27"/>
    </row>
    <row r="36" customFormat="false" ht="19.5" hidden="false" customHeight="true" outlineLevel="0" collapsed="false">
      <c r="A36" s="21" t="str">
        <f aca="false">IF('Öğrenci Listesi'!$A36="","",'Öğrenci Listesi'!$A36)</f>
        <v/>
      </c>
      <c r="B36" s="21" t="str">
        <f aca="false">IF('Öğrenci Listesi'!$A36="","",'Öğrenci Listesi'!$D36)</f>
        <v/>
      </c>
      <c r="C36" s="23" t="str">
        <f aca="false">IF('Öğrenci Listesi'!$A36="","",'Öğrenci Listesi'!$E36)</f>
        <v/>
      </c>
      <c r="D36" s="27"/>
      <c r="E36" s="27"/>
      <c r="F36" s="27"/>
      <c r="G36" s="27"/>
      <c r="H36" s="27"/>
      <c r="I36" s="21" t="str">
        <f aca="false">IF(COUNT(D36:H36)&lt;5,"",SUM(D36:H36))</f>
        <v/>
      </c>
      <c r="J36" s="27"/>
      <c r="K36" s="27"/>
      <c r="L36" s="27"/>
      <c r="M36" s="27"/>
      <c r="N36" s="27"/>
      <c r="O36" s="21" t="str">
        <f aca="false">IF(COUNT(J36:N36)&lt;5,"",SUM(J36:N36))</f>
        <v/>
      </c>
      <c r="P36" s="27"/>
      <c r="Q36" s="27"/>
      <c r="R36" s="27"/>
      <c r="S36" s="27"/>
      <c r="T36" s="21" t="str">
        <f aca="false">IF(COUNT(P36:S36)&lt;4,"",SUM(P36:S36))</f>
        <v/>
      </c>
      <c r="U36" s="27"/>
      <c r="V36" s="27"/>
      <c r="W36" s="27"/>
      <c r="X36" s="27"/>
      <c r="Y36" s="27"/>
      <c r="Z36" s="27"/>
      <c r="AA36" s="27"/>
      <c r="AB36" s="21" t="str">
        <f aca="false">IF(COUNT(U36:AA36)&lt;7,"",SUM(U36:AA36))</f>
        <v/>
      </c>
      <c r="AC36" s="23" t="str">
        <f aca="false">IF($A36="","",IF($I36="","Ara Rapor puanları eksik",IF($O36="","Ara Sunum puanları eksik",IF($T36="","Süreç Takibi puanları eksik",IF($AB36="","Final Raporu puanları eksik","Tamam")))))</f>
        <v/>
      </c>
      <c r="AD36" s="27"/>
    </row>
    <row r="37" customFormat="false" ht="19.5" hidden="false" customHeight="true" outlineLevel="0" collapsed="false">
      <c r="A37" s="21" t="str">
        <f aca="false">IF('Öğrenci Listesi'!$A37="","",'Öğrenci Listesi'!$A37)</f>
        <v/>
      </c>
      <c r="B37" s="21" t="str">
        <f aca="false">IF('Öğrenci Listesi'!$A37="","",'Öğrenci Listesi'!$D37)</f>
        <v/>
      </c>
      <c r="C37" s="23" t="str">
        <f aca="false">IF('Öğrenci Listesi'!$A37="","",'Öğrenci Listesi'!$E37)</f>
        <v/>
      </c>
      <c r="D37" s="27"/>
      <c r="E37" s="27"/>
      <c r="F37" s="27"/>
      <c r="G37" s="27"/>
      <c r="H37" s="27"/>
      <c r="I37" s="21" t="str">
        <f aca="false">IF(COUNT(D37:H37)&lt;5,"",SUM(D37:H37))</f>
        <v/>
      </c>
      <c r="J37" s="27"/>
      <c r="K37" s="27"/>
      <c r="L37" s="27"/>
      <c r="M37" s="27"/>
      <c r="N37" s="27"/>
      <c r="O37" s="21" t="str">
        <f aca="false">IF(COUNT(J37:N37)&lt;5,"",SUM(J37:N37))</f>
        <v/>
      </c>
      <c r="P37" s="27"/>
      <c r="Q37" s="27"/>
      <c r="R37" s="27"/>
      <c r="S37" s="27"/>
      <c r="T37" s="21" t="str">
        <f aca="false">IF(COUNT(P37:S37)&lt;4,"",SUM(P37:S37))</f>
        <v/>
      </c>
      <c r="U37" s="27"/>
      <c r="V37" s="27"/>
      <c r="W37" s="27"/>
      <c r="X37" s="27"/>
      <c r="Y37" s="27"/>
      <c r="Z37" s="27"/>
      <c r="AA37" s="27"/>
      <c r="AB37" s="21" t="str">
        <f aca="false">IF(COUNT(U37:AA37)&lt;7,"",SUM(U37:AA37))</f>
        <v/>
      </c>
      <c r="AC37" s="23" t="str">
        <f aca="false">IF($A37="","",IF($I37="","Ara Rapor puanları eksik",IF($O37="","Ara Sunum puanları eksik",IF($T37="","Süreç Takibi puanları eksik",IF($AB37="","Final Raporu puanları eksik","Tamam")))))</f>
        <v/>
      </c>
      <c r="AD37" s="27"/>
    </row>
    <row r="38" customFormat="false" ht="19.5" hidden="false" customHeight="true" outlineLevel="0" collapsed="false">
      <c r="A38" s="21" t="str">
        <f aca="false">IF('Öğrenci Listesi'!$A38="","",'Öğrenci Listesi'!$A38)</f>
        <v/>
      </c>
      <c r="B38" s="21" t="str">
        <f aca="false">IF('Öğrenci Listesi'!$A38="","",'Öğrenci Listesi'!$D38)</f>
        <v/>
      </c>
      <c r="C38" s="23" t="str">
        <f aca="false">IF('Öğrenci Listesi'!$A38="","",'Öğrenci Listesi'!$E38)</f>
        <v/>
      </c>
      <c r="D38" s="27"/>
      <c r="E38" s="27"/>
      <c r="F38" s="27"/>
      <c r="G38" s="27"/>
      <c r="H38" s="27"/>
      <c r="I38" s="21" t="str">
        <f aca="false">IF(COUNT(D38:H38)&lt;5,"",SUM(D38:H38))</f>
        <v/>
      </c>
      <c r="J38" s="27"/>
      <c r="K38" s="27"/>
      <c r="L38" s="27"/>
      <c r="M38" s="27"/>
      <c r="N38" s="27"/>
      <c r="O38" s="21" t="str">
        <f aca="false">IF(COUNT(J38:N38)&lt;5,"",SUM(J38:N38))</f>
        <v/>
      </c>
      <c r="P38" s="27"/>
      <c r="Q38" s="27"/>
      <c r="R38" s="27"/>
      <c r="S38" s="27"/>
      <c r="T38" s="21" t="str">
        <f aca="false">IF(COUNT(P38:S38)&lt;4,"",SUM(P38:S38))</f>
        <v/>
      </c>
      <c r="U38" s="27"/>
      <c r="V38" s="27"/>
      <c r="W38" s="27"/>
      <c r="X38" s="27"/>
      <c r="Y38" s="27"/>
      <c r="Z38" s="27"/>
      <c r="AA38" s="27"/>
      <c r="AB38" s="21" t="str">
        <f aca="false">IF(COUNT(U38:AA38)&lt;7,"",SUM(U38:AA38))</f>
        <v/>
      </c>
      <c r="AC38" s="23" t="str">
        <f aca="false">IF($A38="","",IF($I38="","Ara Rapor puanları eksik",IF($O38="","Ara Sunum puanları eksik",IF($T38="","Süreç Takibi puanları eksik",IF($AB38="","Final Raporu puanları eksik","Tamam")))))</f>
        <v/>
      </c>
      <c r="AD38" s="27"/>
    </row>
    <row r="39" customFormat="false" ht="19.5" hidden="false" customHeight="true" outlineLevel="0" collapsed="false">
      <c r="A39" s="21" t="str">
        <f aca="false">IF('Öğrenci Listesi'!$A39="","",'Öğrenci Listesi'!$A39)</f>
        <v/>
      </c>
      <c r="B39" s="21" t="str">
        <f aca="false">IF('Öğrenci Listesi'!$A39="","",'Öğrenci Listesi'!$D39)</f>
        <v/>
      </c>
      <c r="C39" s="23" t="str">
        <f aca="false">IF('Öğrenci Listesi'!$A39="","",'Öğrenci Listesi'!$E39)</f>
        <v/>
      </c>
      <c r="D39" s="27"/>
      <c r="E39" s="27"/>
      <c r="F39" s="27"/>
      <c r="G39" s="27"/>
      <c r="H39" s="27"/>
      <c r="I39" s="21" t="str">
        <f aca="false">IF(COUNT(D39:H39)&lt;5,"",SUM(D39:H39))</f>
        <v/>
      </c>
      <c r="J39" s="27"/>
      <c r="K39" s="27"/>
      <c r="L39" s="27"/>
      <c r="M39" s="27"/>
      <c r="N39" s="27"/>
      <c r="O39" s="21" t="str">
        <f aca="false">IF(COUNT(J39:N39)&lt;5,"",SUM(J39:N39))</f>
        <v/>
      </c>
      <c r="P39" s="27"/>
      <c r="Q39" s="27"/>
      <c r="R39" s="27"/>
      <c r="S39" s="27"/>
      <c r="T39" s="21" t="str">
        <f aca="false">IF(COUNT(P39:S39)&lt;4,"",SUM(P39:S39))</f>
        <v/>
      </c>
      <c r="U39" s="27"/>
      <c r="V39" s="27"/>
      <c r="W39" s="27"/>
      <c r="X39" s="27"/>
      <c r="Y39" s="27"/>
      <c r="Z39" s="27"/>
      <c r="AA39" s="27"/>
      <c r="AB39" s="21" t="str">
        <f aca="false">IF(COUNT(U39:AA39)&lt;7,"",SUM(U39:AA39))</f>
        <v/>
      </c>
      <c r="AC39" s="23" t="str">
        <f aca="false">IF($A39="","",IF($I39="","Ara Rapor puanları eksik",IF($O39="","Ara Sunum puanları eksik",IF($T39="","Süreç Takibi puanları eksik",IF($AB39="","Final Raporu puanları eksik","Tamam")))))</f>
        <v/>
      </c>
      <c r="AD39" s="27"/>
    </row>
    <row r="40" customFormat="false" ht="19.5" hidden="false" customHeight="true" outlineLevel="0" collapsed="false">
      <c r="A40" s="21" t="str">
        <f aca="false">IF('Öğrenci Listesi'!$A40="","",'Öğrenci Listesi'!$A40)</f>
        <v/>
      </c>
      <c r="B40" s="21" t="str">
        <f aca="false">IF('Öğrenci Listesi'!$A40="","",'Öğrenci Listesi'!$D40)</f>
        <v/>
      </c>
      <c r="C40" s="23" t="str">
        <f aca="false">IF('Öğrenci Listesi'!$A40="","",'Öğrenci Listesi'!$E40)</f>
        <v/>
      </c>
      <c r="D40" s="27"/>
      <c r="E40" s="27"/>
      <c r="F40" s="27"/>
      <c r="G40" s="27"/>
      <c r="H40" s="27"/>
      <c r="I40" s="21" t="str">
        <f aca="false">IF(COUNT(D40:H40)&lt;5,"",SUM(D40:H40))</f>
        <v/>
      </c>
      <c r="J40" s="27"/>
      <c r="K40" s="27"/>
      <c r="L40" s="27"/>
      <c r="M40" s="27"/>
      <c r="N40" s="27"/>
      <c r="O40" s="21" t="str">
        <f aca="false">IF(COUNT(J40:N40)&lt;5,"",SUM(J40:N40))</f>
        <v/>
      </c>
      <c r="P40" s="27"/>
      <c r="Q40" s="27"/>
      <c r="R40" s="27"/>
      <c r="S40" s="27"/>
      <c r="T40" s="21" t="str">
        <f aca="false">IF(COUNT(P40:S40)&lt;4,"",SUM(P40:S40))</f>
        <v/>
      </c>
      <c r="U40" s="27"/>
      <c r="V40" s="27"/>
      <c r="W40" s="27"/>
      <c r="X40" s="27"/>
      <c r="Y40" s="27"/>
      <c r="Z40" s="27"/>
      <c r="AA40" s="27"/>
      <c r="AB40" s="21" t="str">
        <f aca="false">IF(COUNT(U40:AA40)&lt;7,"",SUM(U40:AA40))</f>
        <v/>
      </c>
      <c r="AC40" s="23" t="str">
        <f aca="false">IF($A40="","",IF($I40="","Ara Rapor puanları eksik",IF($O40="","Ara Sunum puanları eksik",IF($T40="","Süreç Takibi puanları eksik",IF($AB40="","Final Raporu puanları eksik","Tamam")))))</f>
        <v/>
      </c>
      <c r="AD40" s="27"/>
    </row>
    <row r="41" customFormat="false" ht="19.5" hidden="false" customHeight="true" outlineLevel="0" collapsed="false">
      <c r="A41" s="21" t="str">
        <f aca="false">IF('Öğrenci Listesi'!$A41="","",'Öğrenci Listesi'!$A41)</f>
        <v/>
      </c>
      <c r="B41" s="21" t="str">
        <f aca="false">IF('Öğrenci Listesi'!$A41="","",'Öğrenci Listesi'!$D41)</f>
        <v/>
      </c>
      <c r="C41" s="23" t="str">
        <f aca="false">IF('Öğrenci Listesi'!$A41="","",'Öğrenci Listesi'!$E41)</f>
        <v/>
      </c>
      <c r="D41" s="27"/>
      <c r="E41" s="27"/>
      <c r="F41" s="27"/>
      <c r="G41" s="27"/>
      <c r="H41" s="27"/>
      <c r="I41" s="21" t="str">
        <f aca="false">IF(COUNT(D41:H41)&lt;5,"",SUM(D41:H41))</f>
        <v/>
      </c>
      <c r="J41" s="27"/>
      <c r="K41" s="27"/>
      <c r="L41" s="27"/>
      <c r="M41" s="27"/>
      <c r="N41" s="27"/>
      <c r="O41" s="21" t="str">
        <f aca="false">IF(COUNT(J41:N41)&lt;5,"",SUM(J41:N41))</f>
        <v/>
      </c>
      <c r="P41" s="27"/>
      <c r="Q41" s="27"/>
      <c r="R41" s="27"/>
      <c r="S41" s="27"/>
      <c r="T41" s="21" t="str">
        <f aca="false">IF(COUNT(P41:S41)&lt;4,"",SUM(P41:S41))</f>
        <v/>
      </c>
      <c r="U41" s="27"/>
      <c r="V41" s="27"/>
      <c r="W41" s="27"/>
      <c r="X41" s="27"/>
      <c r="Y41" s="27"/>
      <c r="Z41" s="27"/>
      <c r="AA41" s="27"/>
      <c r="AB41" s="21" t="str">
        <f aca="false">IF(COUNT(U41:AA41)&lt;7,"",SUM(U41:AA41))</f>
        <v/>
      </c>
      <c r="AC41" s="23" t="str">
        <f aca="false">IF($A41="","",IF($I41="","Ara Rapor puanları eksik",IF($O41="","Ara Sunum puanları eksik",IF($T41="","Süreç Takibi puanları eksik",IF($AB41="","Final Raporu puanları eksik","Tamam")))))</f>
        <v/>
      </c>
      <c r="AD41" s="27"/>
    </row>
    <row r="42" customFormat="false" ht="19.5" hidden="false" customHeight="true" outlineLevel="0" collapsed="false">
      <c r="A42" s="21" t="str">
        <f aca="false">IF('Öğrenci Listesi'!$A42="","",'Öğrenci Listesi'!$A42)</f>
        <v/>
      </c>
      <c r="B42" s="21" t="str">
        <f aca="false">IF('Öğrenci Listesi'!$A42="","",'Öğrenci Listesi'!$D42)</f>
        <v/>
      </c>
      <c r="C42" s="23" t="str">
        <f aca="false">IF('Öğrenci Listesi'!$A42="","",'Öğrenci Listesi'!$E42)</f>
        <v/>
      </c>
      <c r="D42" s="27"/>
      <c r="E42" s="27"/>
      <c r="F42" s="27"/>
      <c r="G42" s="27"/>
      <c r="H42" s="27"/>
      <c r="I42" s="21" t="str">
        <f aca="false">IF(COUNT(D42:H42)&lt;5,"",SUM(D42:H42))</f>
        <v/>
      </c>
      <c r="J42" s="27"/>
      <c r="K42" s="27"/>
      <c r="L42" s="27"/>
      <c r="M42" s="27"/>
      <c r="N42" s="27"/>
      <c r="O42" s="21" t="str">
        <f aca="false">IF(COUNT(J42:N42)&lt;5,"",SUM(J42:N42))</f>
        <v/>
      </c>
      <c r="P42" s="27"/>
      <c r="Q42" s="27"/>
      <c r="R42" s="27"/>
      <c r="S42" s="27"/>
      <c r="T42" s="21" t="str">
        <f aca="false">IF(COUNT(P42:S42)&lt;4,"",SUM(P42:S42))</f>
        <v/>
      </c>
      <c r="U42" s="27"/>
      <c r="V42" s="27"/>
      <c r="W42" s="27"/>
      <c r="X42" s="27"/>
      <c r="Y42" s="27"/>
      <c r="Z42" s="27"/>
      <c r="AA42" s="27"/>
      <c r="AB42" s="21" t="str">
        <f aca="false">IF(COUNT(U42:AA42)&lt;7,"",SUM(U42:AA42))</f>
        <v/>
      </c>
      <c r="AC42" s="23" t="str">
        <f aca="false">IF($A42="","",IF($I42="","Ara Rapor puanları eksik",IF($O42="","Ara Sunum puanları eksik",IF($T42="","Süreç Takibi puanları eksik",IF($AB42="","Final Raporu puanları eksik","Tamam")))))</f>
        <v/>
      </c>
      <c r="AD42" s="27"/>
    </row>
    <row r="43" customFormat="false" ht="19.5" hidden="false" customHeight="true" outlineLevel="0" collapsed="false">
      <c r="A43" s="21" t="str">
        <f aca="false">IF('Öğrenci Listesi'!$A43="","",'Öğrenci Listesi'!$A43)</f>
        <v/>
      </c>
      <c r="B43" s="21" t="str">
        <f aca="false">IF('Öğrenci Listesi'!$A43="","",'Öğrenci Listesi'!$D43)</f>
        <v/>
      </c>
      <c r="C43" s="23" t="str">
        <f aca="false">IF('Öğrenci Listesi'!$A43="","",'Öğrenci Listesi'!$E43)</f>
        <v/>
      </c>
      <c r="D43" s="27"/>
      <c r="E43" s="27"/>
      <c r="F43" s="27"/>
      <c r="G43" s="27"/>
      <c r="H43" s="27"/>
      <c r="I43" s="21" t="str">
        <f aca="false">IF(COUNT(D43:H43)&lt;5,"",SUM(D43:H43))</f>
        <v/>
      </c>
      <c r="J43" s="27"/>
      <c r="K43" s="27"/>
      <c r="L43" s="27"/>
      <c r="M43" s="27"/>
      <c r="N43" s="27"/>
      <c r="O43" s="21" t="str">
        <f aca="false">IF(COUNT(J43:N43)&lt;5,"",SUM(J43:N43))</f>
        <v/>
      </c>
      <c r="P43" s="27"/>
      <c r="Q43" s="27"/>
      <c r="R43" s="27"/>
      <c r="S43" s="27"/>
      <c r="T43" s="21" t="str">
        <f aca="false">IF(COUNT(P43:S43)&lt;4,"",SUM(P43:S43))</f>
        <v/>
      </c>
      <c r="U43" s="27"/>
      <c r="V43" s="27"/>
      <c r="W43" s="27"/>
      <c r="X43" s="27"/>
      <c r="Y43" s="27"/>
      <c r="Z43" s="27"/>
      <c r="AA43" s="27"/>
      <c r="AB43" s="21" t="str">
        <f aca="false">IF(COUNT(U43:AA43)&lt;7,"",SUM(U43:AA43))</f>
        <v/>
      </c>
      <c r="AC43" s="23" t="str">
        <f aca="false">IF($A43="","",IF($I43="","Ara Rapor puanları eksik",IF($O43="","Ara Sunum puanları eksik",IF($T43="","Süreç Takibi puanları eksik",IF($AB43="","Final Raporu puanları eksik","Tamam")))))</f>
        <v/>
      </c>
      <c r="AD43" s="27"/>
    </row>
    <row r="44" customFormat="false" ht="19.5" hidden="false" customHeight="true" outlineLevel="0" collapsed="false">
      <c r="A44" s="21" t="str">
        <f aca="false">IF('Öğrenci Listesi'!$A44="","",'Öğrenci Listesi'!$A44)</f>
        <v/>
      </c>
      <c r="B44" s="21" t="str">
        <f aca="false">IF('Öğrenci Listesi'!$A44="","",'Öğrenci Listesi'!$D44)</f>
        <v/>
      </c>
      <c r="C44" s="23" t="str">
        <f aca="false">IF('Öğrenci Listesi'!$A44="","",'Öğrenci Listesi'!$E44)</f>
        <v/>
      </c>
      <c r="D44" s="27"/>
      <c r="E44" s="27"/>
      <c r="F44" s="27"/>
      <c r="G44" s="27"/>
      <c r="H44" s="27"/>
      <c r="I44" s="21" t="str">
        <f aca="false">IF(COUNT(D44:H44)&lt;5,"",SUM(D44:H44))</f>
        <v/>
      </c>
      <c r="J44" s="27"/>
      <c r="K44" s="27"/>
      <c r="L44" s="27"/>
      <c r="M44" s="27"/>
      <c r="N44" s="27"/>
      <c r="O44" s="21" t="str">
        <f aca="false">IF(COUNT(J44:N44)&lt;5,"",SUM(J44:N44))</f>
        <v/>
      </c>
      <c r="P44" s="27"/>
      <c r="Q44" s="27"/>
      <c r="R44" s="27"/>
      <c r="S44" s="27"/>
      <c r="T44" s="21" t="str">
        <f aca="false">IF(COUNT(P44:S44)&lt;4,"",SUM(P44:S44))</f>
        <v/>
      </c>
      <c r="U44" s="27"/>
      <c r="V44" s="27"/>
      <c r="W44" s="27"/>
      <c r="X44" s="27"/>
      <c r="Y44" s="27"/>
      <c r="Z44" s="27"/>
      <c r="AA44" s="27"/>
      <c r="AB44" s="21" t="str">
        <f aca="false">IF(COUNT(U44:AA44)&lt;7,"",SUM(U44:AA44))</f>
        <v/>
      </c>
      <c r="AC44" s="23" t="str">
        <f aca="false">IF($A44="","",IF($I44="","Ara Rapor puanları eksik",IF($O44="","Ara Sunum puanları eksik",IF($T44="","Süreç Takibi puanları eksik",IF($AB44="","Final Raporu puanları eksik","Tamam")))))</f>
        <v/>
      </c>
      <c r="AD44" s="27"/>
    </row>
    <row r="45" customFormat="false" ht="19.5" hidden="false" customHeight="true" outlineLevel="0" collapsed="false">
      <c r="A45" s="21" t="str">
        <f aca="false">IF('Öğrenci Listesi'!$A45="","",'Öğrenci Listesi'!$A45)</f>
        <v/>
      </c>
      <c r="B45" s="21" t="str">
        <f aca="false">IF('Öğrenci Listesi'!$A45="","",'Öğrenci Listesi'!$D45)</f>
        <v/>
      </c>
      <c r="C45" s="23" t="str">
        <f aca="false">IF('Öğrenci Listesi'!$A45="","",'Öğrenci Listesi'!$E45)</f>
        <v/>
      </c>
      <c r="D45" s="27"/>
      <c r="E45" s="27"/>
      <c r="F45" s="27"/>
      <c r="G45" s="27"/>
      <c r="H45" s="27"/>
      <c r="I45" s="21" t="str">
        <f aca="false">IF(COUNT(D45:H45)&lt;5,"",SUM(D45:H45))</f>
        <v/>
      </c>
      <c r="J45" s="27"/>
      <c r="K45" s="27"/>
      <c r="L45" s="27"/>
      <c r="M45" s="27"/>
      <c r="N45" s="27"/>
      <c r="O45" s="21" t="str">
        <f aca="false">IF(COUNT(J45:N45)&lt;5,"",SUM(J45:N45))</f>
        <v/>
      </c>
      <c r="P45" s="27"/>
      <c r="Q45" s="27"/>
      <c r="R45" s="27"/>
      <c r="S45" s="27"/>
      <c r="T45" s="21" t="str">
        <f aca="false">IF(COUNT(P45:S45)&lt;4,"",SUM(P45:S45))</f>
        <v/>
      </c>
      <c r="U45" s="27"/>
      <c r="V45" s="27"/>
      <c r="W45" s="27"/>
      <c r="X45" s="27"/>
      <c r="Y45" s="27"/>
      <c r="Z45" s="27"/>
      <c r="AA45" s="27"/>
      <c r="AB45" s="21" t="str">
        <f aca="false">IF(COUNT(U45:AA45)&lt;7,"",SUM(U45:AA45))</f>
        <v/>
      </c>
      <c r="AC45" s="23" t="str">
        <f aca="false">IF($A45="","",IF($I45="","Ara Rapor puanları eksik",IF($O45="","Ara Sunum puanları eksik",IF($T45="","Süreç Takibi puanları eksik",IF($AB45="","Final Raporu puanları eksik","Tamam")))))</f>
        <v/>
      </c>
      <c r="AD45" s="27"/>
    </row>
    <row r="46" customFormat="false" ht="19.5" hidden="false" customHeight="true" outlineLevel="0" collapsed="false">
      <c r="A46" s="21" t="str">
        <f aca="false">IF('Öğrenci Listesi'!$A46="","",'Öğrenci Listesi'!$A46)</f>
        <v/>
      </c>
      <c r="B46" s="21" t="str">
        <f aca="false">IF('Öğrenci Listesi'!$A46="","",'Öğrenci Listesi'!$D46)</f>
        <v/>
      </c>
      <c r="C46" s="23" t="str">
        <f aca="false">IF('Öğrenci Listesi'!$A46="","",'Öğrenci Listesi'!$E46)</f>
        <v/>
      </c>
      <c r="D46" s="27"/>
      <c r="E46" s="27"/>
      <c r="F46" s="27"/>
      <c r="G46" s="27"/>
      <c r="H46" s="27"/>
      <c r="I46" s="21" t="str">
        <f aca="false">IF(COUNT(D46:H46)&lt;5,"",SUM(D46:H46))</f>
        <v/>
      </c>
      <c r="J46" s="27"/>
      <c r="K46" s="27"/>
      <c r="L46" s="27"/>
      <c r="M46" s="27"/>
      <c r="N46" s="27"/>
      <c r="O46" s="21" t="str">
        <f aca="false">IF(COUNT(J46:N46)&lt;5,"",SUM(J46:N46))</f>
        <v/>
      </c>
      <c r="P46" s="27"/>
      <c r="Q46" s="27"/>
      <c r="R46" s="27"/>
      <c r="S46" s="27"/>
      <c r="T46" s="21" t="str">
        <f aca="false">IF(COUNT(P46:S46)&lt;4,"",SUM(P46:S46))</f>
        <v/>
      </c>
      <c r="U46" s="27"/>
      <c r="V46" s="27"/>
      <c r="W46" s="27"/>
      <c r="X46" s="27"/>
      <c r="Y46" s="27"/>
      <c r="Z46" s="27"/>
      <c r="AA46" s="27"/>
      <c r="AB46" s="21" t="str">
        <f aca="false">IF(COUNT(U46:AA46)&lt;7,"",SUM(U46:AA46))</f>
        <v/>
      </c>
      <c r="AC46" s="23" t="str">
        <f aca="false">IF($A46="","",IF($I46="","Ara Rapor puanları eksik",IF($O46="","Ara Sunum puanları eksik",IF($T46="","Süreç Takibi puanları eksik",IF($AB46="","Final Raporu puanları eksik","Tamam")))))</f>
        <v/>
      </c>
      <c r="AD46" s="27"/>
    </row>
    <row r="47" customFormat="false" ht="19.5" hidden="false" customHeight="true" outlineLevel="0" collapsed="false">
      <c r="A47" s="21" t="str">
        <f aca="false">IF('Öğrenci Listesi'!$A47="","",'Öğrenci Listesi'!$A47)</f>
        <v/>
      </c>
      <c r="B47" s="21" t="str">
        <f aca="false">IF('Öğrenci Listesi'!$A47="","",'Öğrenci Listesi'!$D47)</f>
        <v/>
      </c>
      <c r="C47" s="23" t="str">
        <f aca="false">IF('Öğrenci Listesi'!$A47="","",'Öğrenci Listesi'!$E47)</f>
        <v/>
      </c>
      <c r="D47" s="27"/>
      <c r="E47" s="27"/>
      <c r="F47" s="27"/>
      <c r="G47" s="27"/>
      <c r="H47" s="27"/>
      <c r="I47" s="21" t="str">
        <f aca="false">IF(COUNT(D47:H47)&lt;5,"",SUM(D47:H47))</f>
        <v/>
      </c>
      <c r="J47" s="27"/>
      <c r="K47" s="27"/>
      <c r="L47" s="27"/>
      <c r="M47" s="27"/>
      <c r="N47" s="27"/>
      <c r="O47" s="21" t="str">
        <f aca="false">IF(COUNT(J47:N47)&lt;5,"",SUM(J47:N47))</f>
        <v/>
      </c>
      <c r="P47" s="27"/>
      <c r="Q47" s="27"/>
      <c r="R47" s="27"/>
      <c r="S47" s="27"/>
      <c r="T47" s="21" t="str">
        <f aca="false">IF(COUNT(P47:S47)&lt;4,"",SUM(P47:S47))</f>
        <v/>
      </c>
      <c r="U47" s="27"/>
      <c r="V47" s="27"/>
      <c r="W47" s="27"/>
      <c r="X47" s="27"/>
      <c r="Y47" s="27"/>
      <c r="Z47" s="27"/>
      <c r="AA47" s="27"/>
      <c r="AB47" s="21" t="str">
        <f aca="false">IF(COUNT(U47:AA47)&lt;7,"",SUM(U47:AA47))</f>
        <v/>
      </c>
      <c r="AC47" s="23" t="str">
        <f aca="false">IF($A47="","",IF($I47="","Ara Rapor puanları eksik",IF($O47="","Ara Sunum puanları eksik",IF($T47="","Süreç Takibi puanları eksik",IF($AB47="","Final Raporu puanları eksik","Tamam")))))</f>
        <v/>
      </c>
      <c r="AD47" s="27"/>
    </row>
    <row r="48" customFormat="false" ht="19.5" hidden="false" customHeight="true" outlineLevel="0" collapsed="false">
      <c r="A48" s="21" t="str">
        <f aca="false">IF('Öğrenci Listesi'!$A48="","",'Öğrenci Listesi'!$A48)</f>
        <v/>
      </c>
      <c r="B48" s="21" t="str">
        <f aca="false">IF('Öğrenci Listesi'!$A48="","",'Öğrenci Listesi'!$D48)</f>
        <v/>
      </c>
      <c r="C48" s="23" t="str">
        <f aca="false">IF('Öğrenci Listesi'!$A48="","",'Öğrenci Listesi'!$E48)</f>
        <v/>
      </c>
      <c r="D48" s="27"/>
      <c r="E48" s="27"/>
      <c r="F48" s="27"/>
      <c r="G48" s="27"/>
      <c r="H48" s="27"/>
      <c r="I48" s="21" t="str">
        <f aca="false">IF(COUNT(D48:H48)&lt;5,"",SUM(D48:H48))</f>
        <v/>
      </c>
      <c r="J48" s="27"/>
      <c r="K48" s="27"/>
      <c r="L48" s="27"/>
      <c r="M48" s="27"/>
      <c r="N48" s="27"/>
      <c r="O48" s="21" t="str">
        <f aca="false">IF(COUNT(J48:N48)&lt;5,"",SUM(J48:N48))</f>
        <v/>
      </c>
      <c r="P48" s="27"/>
      <c r="Q48" s="27"/>
      <c r="R48" s="27"/>
      <c r="S48" s="27"/>
      <c r="T48" s="21" t="str">
        <f aca="false">IF(COUNT(P48:S48)&lt;4,"",SUM(P48:S48))</f>
        <v/>
      </c>
      <c r="U48" s="27"/>
      <c r="V48" s="27"/>
      <c r="W48" s="27"/>
      <c r="X48" s="27"/>
      <c r="Y48" s="27"/>
      <c r="Z48" s="27"/>
      <c r="AA48" s="27"/>
      <c r="AB48" s="21" t="str">
        <f aca="false">IF(COUNT(U48:AA48)&lt;7,"",SUM(U48:AA48))</f>
        <v/>
      </c>
      <c r="AC48" s="23" t="str">
        <f aca="false">IF($A48="","",IF($I48="","Ara Rapor puanları eksik",IF($O48="","Ara Sunum puanları eksik",IF($T48="","Süreç Takibi puanları eksik",IF($AB48="","Final Raporu puanları eksik","Tamam")))))</f>
        <v/>
      </c>
      <c r="AD48" s="27"/>
    </row>
    <row r="49" customFormat="false" ht="19.5" hidden="false" customHeight="true" outlineLevel="0" collapsed="false">
      <c r="A49" s="21" t="str">
        <f aca="false">IF('Öğrenci Listesi'!$A49="","",'Öğrenci Listesi'!$A49)</f>
        <v/>
      </c>
      <c r="B49" s="21" t="str">
        <f aca="false">IF('Öğrenci Listesi'!$A49="","",'Öğrenci Listesi'!$D49)</f>
        <v/>
      </c>
      <c r="C49" s="23" t="str">
        <f aca="false">IF('Öğrenci Listesi'!$A49="","",'Öğrenci Listesi'!$E49)</f>
        <v/>
      </c>
      <c r="D49" s="27"/>
      <c r="E49" s="27"/>
      <c r="F49" s="27"/>
      <c r="G49" s="27"/>
      <c r="H49" s="27"/>
      <c r="I49" s="21" t="str">
        <f aca="false">IF(COUNT(D49:H49)&lt;5,"",SUM(D49:H49))</f>
        <v/>
      </c>
      <c r="J49" s="27"/>
      <c r="K49" s="27"/>
      <c r="L49" s="27"/>
      <c r="M49" s="27"/>
      <c r="N49" s="27"/>
      <c r="O49" s="21" t="str">
        <f aca="false">IF(COUNT(J49:N49)&lt;5,"",SUM(J49:N49))</f>
        <v/>
      </c>
      <c r="P49" s="27"/>
      <c r="Q49" s="27"/>
      <c r="R49" s="27"/>
      <c r="S49" s="27"/>
      <c r="T49" s="21" t="str">
        <f aca="false">IF(COUNT(P49:S49)&lt;4,"",SUM(P49:S49))</f>
        <v/>
      </c>
      <c r="U49" s="27"/>
      <c r="V49" s="27"/>
      <c r="W49" s="27"/>
      <c r="X49" s="27"/>
      <c r="Y49" s="27"/>
      <c r="Z49" s="27"/>
      <c r="AA49" s="27"/>
      <c r="AB49" s="21" t="str">
        <f aca="false">IF(COUNT(U49:AA49)&lt;7,"",SUM(U49:AA49))</f>
        <v/>
      </c>
      <c r="AC49" s="23" t="str">
        <f aca="false">IF($A49="","",IF($I49="","Ara Rapor puanları eksik",IF($O49="","Ara Sunum puanları eksik",IF($T49="","Süreç Takibi puanları eksik",IF($AB49="","Final Raporu puanları eksik","Tamam")))))</f>
        <v/>
      </c>
      <c r="AD49" s="27"/>
    </row>
    <row r="50" customFormat="false" ht="19.5" hidden="false" customHeight="true" outlineLevel="0" collapsed="false">
      <c r="A50" s="21" t="str">
        <f aca="false">IF('Öğrenci Listesi'!$A50="","",'Öğrenci Listesi'!$A50)</f>
        <v/>
      </c>
      <c r="B50" s="21" t="str">
        <f aca="false">IF('Öğrenci Listesi'!$A50="","",'Öğrenci Listesi'!$D50)</f>
        <v/>
      </c>
      <c r="C50" s="23" t="str">
        <f aca="false">IF('Öğrenci Listesi'!$A50="","",'Öğrenci Listesi'!$E50)</f>
        <v/>
      </c>
      <c r="D50" s="27"/>
      <c r="E50" s="27"/>
      <c r="F50" s="27"/>
      <c r="G50" s="27"/>
      <c r="H50" s="27"/>
      <c r="I50" s="21" t="str">
        <f aca="false">IF(COUNT(D50:H50)&lt;5,"",SUM(D50:H50))</f>
        <v/>
      </c>
      <c r="J50" s="27"/>
      <c r="K50" s="27"/>
      <c r="L50" s="27"/>
      <c r="M50" s="27"/>
      <c r="N50" s="27"/>
      <c r="O50" s="21" t="str">
        <f aca="false">IF(COUNT(J50:N50)&lt;5,"",SUM(J50:N50))</f>
        <v/>
      </c>
      <c r="P50" s="27"/>
      <c r="Q50" s="27"/>
      <c r="R50" s="27"/>
      <c r="S50" s="27"/>
      <c r="T50" s="21" t="str">
        <f aca="false">IF(COUNT(P50:S50)&lt;4,"",SUM(P50:S50))</f>
        <v/>
      </c>
      <c r="U50" s="27"/>
      <c r="V50" s="27"/>
      <c r="W50" s="27"/>
      <c r="X50" s="27"/>
      <c r="Y50" s="27"/>
      <c r="Z50" s="27"/>
      <c r="AA50" s="27"/>
      <c r="AB50" s="21" t="str">
        <f aca="false">IF(COUNT(U50:AA50)&lt;7,"",SUM(U50:AA50))</f>
        <v/>
      </c>
      <c r="AC50" s="23" t="str">
        <f aca="false">IF($A50="","",IF($I50="","Ara Rapor puanları eksik",IF($O50="","Ara Sunum puanları eksik",IF($T50="","Süreç Takibi puanları eksik",IF($AB50="","Final Raporu puanları eksik","Tamam")))))</f>
        <v/>
      </c>
      <c r="AD50" s="27"/>
    </row>
    <row r="51" customFormat="false" ht="19.5" hidden="false" customHeight="true" outlineLevel="0" collapsed="false">
      <c r="A51" s="21" t="str">
        <f aca="false">IF('Öğrenci Listesi'!$A51="","",'Öğrenci Listesi'!$A51)</f>
        <v/>
      </c>
      <c r="B51" s="21" t="str">
        <f aca="false">IF('Öğrenci Listesi'!$A51="","",'Öğrenci Listesi'!$D51)</f>
        <v/>
      </c>
      <c r="C51" s="23" t="str">
        <f aca="false">IF('Öğrenci Listesi'!$A51="","",'Öğrenci Listesi'!$E51)</f>
        <v/>
      </c>
      <c r="D51" s="27"/>
      <c r="E51" s="27"/>
      <c r="F51" s="27"/>
      <c r="G51" s="27"/>
      <c r="H51" s="27"/>
      <c r="I51" s="21" t="str">
        <f aca="false">IF(COUNT(D51:H51)&lt;5,"",SUM(D51:H51))</f>
        <v/>
      </c>
      <c r="J51" s="27"/>
      <c r="K51" s="27"/>
      <c r="L51" s="27"/>
      <c r="M51" s="27"/>
      <c r="N51" s="27"/>
      <c r="O51" s="21" t="str">
        <f aca="false">IF(COUNT(J51:N51)&lt;5,"",SUM(J51:N51))</f>
        <v/>
      </c>
      <c r="P51" s="27"/>
      <c r="Q51" s="27"/>
      <c r="R51" s="27"/>
      <c r="S51" s="27"/>
      <c r="T51" s="21" t="str">
        <f aca="false">IF(COUNT(P51:S51)&lt;4,"",SUM(P51:S51))</f>
        <v/>
      </c>
      <c r="U51" s="27"/>
      <c r="V51" s="27"/>
      <c r="W51" s="27"/>
      <c r="X51" s="27"/>
      <c r="Y51" s="27"/>
      <c r="Z51" s="27"/>
      <c r="AA51" s="27"/>
      <c r="AB51" s="21" t="str">
        <f aca="false">IF(COUNT(U51:AA51)&lt;7,"",SUM(U51:AA51))</f>
        <v/>
      </c>
      <c r="AC51" s="23" t="str">
        <f aca="false">IF($A51="","",IF($I51="","Ara Rapor puanları eksik",IF($O51="","Ara Sunum puanları eksik",IF($T51="","Süreç Takibi puanları eksik",IF($AB51="","Final Raporu puanları eksik","Tamam")))))</f>
        <v/>
      </c>
      <c r="AD51" s="27"/>
    </row>
    <row r="52" customFormat="false" ht="19.5" hidden="false" customHeight="true" outlineLevel="0" collapsed="false">
      <c r="A52" s="21" t="str">
        <f aca="false">IF('Öğrenci Listesi'!$A52="","",'Öğrenci Listesi'!$A52)</f>
        <v/>
      </c>
      <c r="B52" s="21" t="str">
        <f aca="false">IF('Öğrenci Listesi'!$A52="","",'Öğrenci Listesi'!$D52)</f>
        <v/>
      </c>
      <c r="C52" s="23" t="str">
        <f aca="false">IF('Öğrenci Listesi'!$A52="","",'Öğrenci Listesi'!$E52)</f>
        <v/>
      </c>
      <c r="D52" s="27"/>
      <c r="E52" s="27"/>
      <c r="F52" s="27"/>
      <c r="G52" s="27"/>
      <c r="H52" s="27"/>
      <c r="I52" s="21" t="str">
        <f aca="false">IF(COUNT(D52:H52)&lt;5,"",SUM(D52:H52))</f>
        <v/>
      </c>
      <c r="J52" s="27"/>
      <c r="K52" s="27"/>
      <c r="L52" s="27"/>
      <c r="M52" s="27"/>
      <c r="N52" s="27"/>
      <c r="O52" s="21" t="str">
        <f aca="false">IF(COUNT(J52:N52)&lt;5,"",SUM(J52:N52))</f>
        <v/>
      </c>
      <c r="P52" s="27"/>
      <c r="Q52" s="27"/>
      <c r="R52" s="27"/>
      <c r="S52" s="27"/>
      <c r="T52" s="21" t="str">
        <f aca="false">IF(COUNT(P52:S52)&lt;4,"",SUM(P52:S52))</f>
        <v/>
      </c>
      <c r="U52" s="27"/>
      <c r="V52" s="27"/>
      <c r="W52" s="27"/>
      <c r="X52" s="27"/>
      <c r="Y52" s="27"/>
      <c r="Z52" s="27"/>
      <c r="AA52" s="27"/>
      <c r="AB52" s="21" t="str">
        <f aca="false">IF(COUNT(U52:AA52)&lt;7,"",SUM(U52:AA52))</f>
        <v/>
      </c>
      <c r="AC52" s="23" t="str">
        <f aca="false">IF($A52="","",IF($I52="","Ara Rapor puanları eksik",IF($O52="","Ara Sunum puanları eksik",IF($T52="","Süreç Takibi puanları eksik",IF($AB52="","Final Raporu puanları eksik","Tamam")))))</f>
        <v/>
      </c>
      <c r="AD52" s="27"/>
    </row>
    <row r="53" customFormat="false" ht="19.5" hidden="false" customHeight="true" outlineLevel="0" collapsed="false">
      <c r="A53" s="21" t="str">
        <f aca="false">IF('Öğrenci Listesi'!$A53="","",'Öğrenci Listesi'!$A53)</f>
        <v/>
      </c>
      <c r="B53" s="21" t="str">
        <f aca="false">IF('Öğrenci Listesi'!$A53="","",'Öğrenci Listesi'!$D53)</f>
        <v/>
      </c>
      <c r="C53" s="23" t="str">
        <f aca="false">IF('Öğrenci Listesi'!$A53="","",'Öğrenci Listesi'!$E53)</f>
        <v/>
      </c>
      <c r="D53" s="27"/>
      <c r="E53" s="27"/>
      <c r="F53" s="27"/>
      <c r="G53" s="27"/>
      <c r="H53" s="27"/>
      <c r="I53" s="21" t="str">
        <f aca="false">IF(COUNT(D53:H53)&lt;5,"",SUM(D53:H53))</f>
        <v/>
      </c>
      <c r="J53" s="27"/>
      <c r="K53" s="27"/>
      <c r="L53" s="27"/>
      <c r="M53" s="27"/>
      <c r="N53" s="27"/>
      <c r="O53" s="21" t="str">
        <f aca="false">IF(COUNT(J53:N53)&lt;5,"",SUM(J53:N53))</f>
        <v/>
      </c>
      <c r="P53" s="27"/>
      <c r="Q53" s="27"/>
      <c r="R53" s="27"/>
      <c r="S53" s="27"/>
      <c r="T53" s="21" t="str">
        <f aca="false">IF(COUNT(P53:S53)&lt;4,"",SUM(P53:S53))</f>
        <v/>
      </c>
      <c r="U53" s="27"/>
      <c r="V53" s="27"/>
      <c r="W53" s="27"/>
      <c r="X53" s="27"/>
      <c r="Y53" s="27"/>
      <c r="Z53" s="27"/>
      <c r="AA53" s="27"/>
      <c r="AB53" s="21" t="str">
        <f aca="false">IF(COUNT(U53:AA53)&lt;7,"",SUM(U53:AA53))</f>
        <v/>
      </c>
      <c r="AC53" s="23" t="str">
        <f aca="false">IF($A53="","",IF($I53="","Ara Rapor puanları eksik",IF($O53="","Ara Sunum puanları eksik",IF($T53="","Süreç Takibi puanları eksik",IF($AB53="","Final Raporu puanları eksik","Tamam")))))</f>
        <v/>
      </c>
      <c r="AD53" s="27"/>
    </row>
    <row r="54" customFormat="false" ht="19.5" hidden="false" customHeight="true" outlineLevel="0" collapsed="false">
      <c r="A54" s="21" t="str">
        <f aca="false">IF('Öğrenci Listesi'!$A54="","",'Öğrenci Listesi'!$A54)</f>
        <v/>
      </c>
      <c r="B54" s="21" t="str">
        <f aca="false">IF('Öğrenci Listesi'!$A54="","",'Öğrenci Listesi'!$D54)</f>
        <v/>
      </c>
      <c r="C54" s="23" t="str">
        <f aca="false">IF('Öğrenci Listesi'!$A54="","",'Öğrenci Listesi'!$E54)</f>
        <v/>
      </c>
      <c r="D54" s="27"/>
      <c r="E54" s="27"/>
      <c r="F54" s="27"/>
      <c r="G54" s="27"/>
      <c r="H54" s="27"/>
      <c r="I54" s="21" t="str">
        <f aca="false">IF(COUNT(D54:H54)&lt;5,"",SUM(D54:H54))</f>
        <v/>
      </c>
      <c r="J54" s="27"/>
      <c r="K54" s="27"/>
      <c r="L54" s="27"/>
      <c r="M54" s="27"/>
      <c r="N54" s="27"/>
      <c r="O54" s="21" t="str">
        <f aca="false">IF(COUNT(J54:N54)&lt;5,"",SUM(J54:N54))</f>
        <v/>
      </c>
      <c r="P54" s="27"/>
      <c r="Q54" s="27"/>
      <c r="R54" s="27"/>
      <c r="S54" s="27"/>
      <c r="T54" s="21" t="str">
        <f aca="false">IF(COUNT(P54:S54)&lt;4,"",SUM(P54:S54))</f>
        <v/>
      </c>
      <c r="U54" s="27"/>
      <c r="V54" s="27"/>
      <c r="W54" s="27"/>
      <c r="X54" s="27"/>
      <c r="Y54" s="27"/>
      <c r="Z54" s="27"/>
      <c r="AA54" s="27"/>
      <c r="AB54" s="21" t="str">
        <f aca="false">IF(COUNT(U54:AA54)&lt;7,"",SUM(U54:AA54))</f>
        <v/>
      </c>
      <c r="AC54" s="23" t="str">
        <f aca="false">IF($A54="","",IF($I54="","Ara Rapor puanları eksik",IF($O54="","Ara Sunum puanları eksik",IF($T54="","Süreç Takibi puanları eksik",IF($AB54="","Final Raporu puanları eksik","Tamam")))))</f>
        <v/>
      </c>
      <c r="AD54" s="27"/>
    </row>
    <row r="55" customFormat="false" ht="19.5" hidden="false" customHeight="true" outlineLevel="0" collapsed="false">
      <c r="A55" s="21" t="str">
        <f aca="false">IF('Öğrenci Listesi'!$A55="","",'Öğrenci Listesi'!$A55)</f>
        <v/>
      </c>
      <c r="B55" s="21" t="str">
        <f aca="false">IF('Öğrenci Listesi'!$A55="","",'Öğrenci Listesi'!$D55)</f>
        <v/>
      </c>
      <c r="C55" s="23" t="str">
        <f aca="false">IF('Öğrenci Listesi'!$A55="","",'Öğrenci Listesi'!$E55)</f>
        <v/>
      </c>
      <c r="D55" s="27"/>
      <c r="E55" s="27"/>
      <c r="F55" s="27"/>
      <c r="G55" s="27"/>
      <c r="H55" s="27"/>
      <c r="I55" s="21" t="str">
        <f aca="false">IF(COUNT(D55:H55)&lt;5,"",SUM(D55:H55))</f>
        <v/>
      </c>
      <c r="J55" s="27"/>
      <c r="K55" s="27"/>
      <c r="L55" s="27"/>
      <c r="M55" s="27"/>
      <c r="N55" s="27"/>
      <c r="O55" s="21" t="str">
        <f aca="false">IF(COUNT(J55:N55)&lt;5,"",SUM(J55:N55))</f>
        <v/>
      </c>
      <c r="P55" s="27"/>
      <c r="Q55" s="27"/>
      <c r="R55" s="27"/>
      <c r="S55" s="27"/>
      <c r="T55" s="21" t="str">
        <f aca="false">IF(COUNT(P55:S55)&lt;4,"",SUM(P55:S55))</f>
        <v/>
      </c>
      <c r="U55" s="27"/>
      <c r="V55" s="27"/>
      <c r="W55" s="27"/>
      <c r="X55" s="27"/>
      <c r="Y55" s="27"/>
      <c r="Z55" s="27"/>
      <c r="AA55" s="27"/>
      <c r="AB55" s="21" t="str">
        <f aca="false">IF(COUNT(U55:AA55)&lt;7,"",SUM(U55:AA55))</f>
        <v/>
      </c>
      <c r="AC55" s="23" t="str">
        <f aca="false">IF($A55="","",IF($I55="","Ara Rapor puanları eksik",IF($O55="","Ara Sunum puanları eksik",IF($T55="","Süreç Takibi puanları eksik",IF($AB55="","Final Raporu puanları eksik","Tamam")))))</f>
        <v/>
      </c>
      <c r="AD55" s="27"/>
    </row>
    <row r="56" customFormat="false" ht="19.5" hidden="false" customHeight="true" outlineLevel="0" collapsed="false">
      <c r="A56" s="21" t="str">
        <f aca="false">IF('Öğrenci Listesi'!$A56="","",'Öğrenci Listesi'!$A56)</f>
        <v/>
      </c>
      <c r="B56" s="21" t="str">
        <f aca="false">IF('Öğrenci Listesi'!$A56="","",'Öğrenci Listesi'!$D56)</f>
        <v/>
      </c>
      <c r="C56" s="23" t="str">
        <f aca="false">IF('Öğrenci Listesi'!$A56="","",'Öğrenci Listesi'!$E56)</f>
        <v/>
      </c>
      <c r="D56" s="27"/>
      <c r="E56" s="27"/>
      <c r="F56" s="27"/>
      <c r="G56" s="27"/>
      <c r="H56" s="27"/>
      <c r="I56" s="21" t="str">
        <f aca="false">IF(COUNT(D56:H56)&lt;5,"",SUM(D56:H56))</f>
        <v/>
      </c>
      <c r="J56" s="27"/>
      <c r="K56" s="27"/>
      <c r="L56" s="27"/>
      <c r="M56" s="27"/>
      <c r="N56" s="27"/>
      <c r="O56" s="21" t="str">
        <f aca="false">IF(COUNT(J56:N56)&lt;5,"",SUM(J56:N56))</f>
        <v/>
      </c>
      <c r="P56" s="27"/>
      <c r="Q56" s="27"/>
      <c r="R56" s="27"/>
      <c r="S56" s="27"/>
      <c r="T56" s="21" t="str">
        <f aca="false">IF(COUNT(P56:S56)&lt;4,"",SUM(P56:S56))</f>
        <v/>
      </c>
      <c r="U56" s="27"/>
      <c r="V56" s="27"/>
      <c r="W56" s="27"/>
      <c r="X56" s="27"/>
      <c r="Y56" s="27"/>
      <c r="Z56" s="27"/>
      <c r="AA56" s="27"/>
      <c r="AB56" s="21" t="str">
        <f aca="false">IF(COUNT(U56:AA56)&lt;7,"",SUM(U56:AA56))</f>
        <v/>
      </c>
      <c r="AC56" s="23" t="str">
        <f aca="false">IF($A56="","",IF($I56="","Ara Rapor puanları eksik",IF($O56="","Ara Sunum puanları eksik",IF($T56="","Süreç Takibi puanları eksik",IF($AB56="","Final Raporu puanları eksik","Tamam")))))</f>
        <v/>
      </c>
      <c r="AD56" s="27"/>
    </row>
    <row r="57" customFormat="false" ht="19.5" hidden="false" customHeight="true" outlineLevel="0" collapsed="false">
      <c r="A57" s="21" t="str">
        <f aca="false">IF('Öğrenci Listesi'!$A57="","",'Öğrenci Listesi'!$A57)</f>
        <v/>
      </c>
      <c r="B57" s="21" t="str">
        <f aca="false">IF('Öğrenci Listesi'!$A57="","",'Öğrenci Listesi'!$D57)</f>
        <v/>
      </c>
      <c r="C57" s="23" t="str">
        <f aca="false">IF('Öğrenci Listesi'!$A57="","",'Öğrenci Listesi'!$E57)</f>
        <v/>
      </c>
      <c r="D57" s="27"/>
      <c r="E57" s="27"/>
      <c r="F57" s="27"/>
      <c r="G57" s="27"/>
      <c r="H57" s="27"/>
      <c r="I57" s="21" t="str">
        <f aca="false">IF(COUNT(D57:H57)&lt;5,"",SUM(D57:H57))</f>
        <v/>
      </c>
      <c r="J57" s="27"/>
      <c r="K57" s="27"/>
      <c r="L57" s="27"/>
      <c r="M57" s="27"/>
      <c r="N57" s="27"/>
      <c r="O57" s="21" t="str">
        <f aca="false">IF(COUNT(J57:N57)&lt;5,"",SUM(J57:N57))</f>
        <v/>
      </c>
      <c r="P57" s="27"/>
      <c r="Q57" s="27"/>
      <c r="R57" s="27"/>
      <c r="S57" s="27"/>
      <c r="T57" s="21" t="str">
        <f aca="false">IF(COUNT(P57:S57)&lt;4,"",SUM(P57:S57))</f>
        <v/>
      </c>
      <c r="U57" s="27"/>
      <c r="V57" s="27"/>
      <c r="W57" s="27"/>
      <c r="X57" s="27"/>
      <c r="Y57" s="27"/>
      <c r="Z57" s="27"/>
      <c r="AA57" s="27"/>
      <c r="AB57" s="21" t="str">
        <f aca="false">IF(COUNT(U57:AA57)&lt;7,"",SUM(U57:AA57))</f>
        <v/>
      </c>
      <c r="AC57" s="23" t="str">
        <f aca="false">IF($A57="","",IF($I57="","Ara Rapor puanları eksik",IF($O57="","Ara Sunum puanları eksik",IF($T57="","Süreç Takibi puanları eksik",IF($AB57="","Final Raporu puanları eksik","Tamam")))))</f>
        <v/>
      </c>
      <c r="AD57" s="27"/>
    </row>
    <row r="58" customFormat="false" ht="19.5" hidden="false" customHeight="true" outlineLevel="0" collapsed="false">
      <c r="A58" s="21" t="str">
        <f aca="false">IF('Öğrenci Listesi'!$A58="","",'Öğrenci Listesi'!$A58)</f>
        <v/>
      </c>
      <c r="B58" s="21" t="str">
        <f aca="false">IF('Öğrenci Listesi'!$A58="","",'Öğrenci Listesi'!$D58)</f>
        <v/>
      </c>
      <c r="C58" s="23" t="str">
        <f aca="false">IF('Öğrenci Listesi'!$A58="","",'Öğrenci Listesi'!$E58)</f>
        <v/>
      </c>
      <c r="D58" s="27"/>
      <c r="E58" s="27"/>
      <c r="F58" s="27"/>
      <c r="G58" s="27"/>
      <c r="H58" s="27"/>
      <c r="I58" s="21" t="str">
        <f aca="false">IF(COUNT(D58:H58)&lt;5,"",SUM(D58:H58))</f>
        <v/>
      </c>
      <c r="J58" s="27"/>
      <c r="K58" s="27"/>
      <c r="L58" s="27"/>
      <c r="M58" s="27"/>
      <c r="N58" s="27"/>
      <c r="O58" s="21" t="str">
        <f aca="false">IF(COUNT(J58:N58)&lt;5,"",SUM(J58:N58))</f>
        <v/>
      </c>
      <c r="P58" s="27"/>
      <c r="Q58" s="27"/>
      <c r="R58" s="27"/>
      <c r="S58" s="27"/>
      <c r="T58" s="21" t="str">
        <f aca="false">IF(COUNT(P58:S58)&lt;4,"",SUM(P58:S58))</f>
        <v/>
      </c>
      <c r="U58" s="27"/>
      <c r="V58" s="27"/>
      <c r="W58" s="27"/>
      <c r="X58" s="27"/>
      <c r="Y58" s="27"/>
      <c r="Z58" s="27"/>
      <c r="AA58" s="27"/>
      <c r="AB58" s="21" t="str">
        <f aca="false">IF(COUNT(U58:AA58)&lt;7,"",SUM(U58:AA58))</f>
        <v/>
      </c>
      <c r="AC58" s="23" t="str">
        <f aca="false">IF($A58="","",IF($I58="","Ara Rapor puanları eksik",IF($O58="","Ara Sunum puanları eksik",IF($T58="","Süreç Takibi puanları eksik",IF($AB58="","Final Raporu puanları eksik","Tamam")))))</f>
        <v/>
      </c>
      <c r="AD58" s="27"/>
    </row>
    <row r="59" customFormat="false" ht="19.5" hidden="false" customHeight="true" outlineLevel="0" collapsed="false">
      <c r="A59" s="21" t="str">
        <f aca="false">IF('Öğrenci Listesi'!$A59="","",'Öğrenci Listesi'!$A59)</f>
        <v/>
      </c>
      <c r="B59" s="21" t="str">
        <f aca="false">IF('Öğrenci Listesi'!$A59="","",'Öğrenci Listesi'!$D59)</f>
        <v/>
      </c>
      <c r="C59" s="23" t="str">
        <f aca="false">IF('Öğrenci Listesi'!$A59="","",'Öğrenci Listesi'!$E59)</f>
        <v/>
      </c>
      <c r="D59" s="27"/>
      <c r="E59" s="27"/>
      <c r="F59" s="27"/>
      <c r="G59" s="27"/>
      <c r="H59" s="27"/>
      <c r="I59" s="21" t="str">
        <f aca="false">IF(COUNT(D59:H59)&lt;5,"",SUM(D59:H59))</f>
        <v/>
      </c>
      <c r="J59" s="27"/>
      <c r="K59" s="27"/>
      <c r="L59" s="27"/>
      <c r="M59" s="27"/>
      <c r="N59" s="27"/>
      <c r="O59" s="21" t="str">
        <f aca="false">IF(COUNT(J59:N59)&lt;5,"",SUM(J59:N59))</f>
        <v/>
      </c>
      <c r="P59" s="27"/>
      <c r="Q59" s="27"/>
      <c r="R59" s="27"/>
      <c r="S59" s="27"/>
      <c r="T59" s="21" t="str">
        <f aca="false">IF(COUNT(P59:S59)&lt;4,"",SUM(P59:S59))</f>
        <v/>
      </c>
      <c r="U59" s="27"/>
      <c r="V59" s="27"/>
      <c r="W59" s="27"/>
      <c r="X59" s="27"/>
      <c r="Y59" s="27"/>
      <c r="Z59" s="27"/>
      <c r="AA59" s="27"/>
      <c r="AB59" s="21" t="str">
        <f aca="false">IF(COUNT(U59:AA59)&lt;7,"",SUM(U59:AA59))</f>
        <v/>
      </c>
      <c r="AC59" s="23" t="str">
        <f aca="false">IF($A59="","",IF($I59="","Ara Rapor puanları eksik",IF($O59="","Ara Sunum puanları eksik",IF($T59="","Süreç Takibi puanları eksik",IF($AB59="","Final Raporu puanları eksik","Tamam")))))</f>
        <v/>
      </c>
      <c r="AD59" s="27"/>
    </row>
    <row r="60" customFormat="false" ht="19.5" hidden="false" customHeight="true" outlineLevel="0" collapsed="false">
      <c r="A60" s="21" t="str">
        <f aca="false">IF('Öğrenci Listesi'!$A60="","",'Öğrenci Listesi'!$A60)</f>
        <v/>
      </c>
      <c r="B60" s="21" t="str">
        <f aca="false">IF('Öğrenci Listesi'!$A60="","",'Öğrenci Listesi'!$D60)</f>
        <v/>
      </c>
      <c r="C60" s="23" t="str">
        <f aca="false">IF('Öğrenci Listesi'!$A60="","",'Öğrenci Listesi'!$E60)</f>
        <v/>
      </c>
      <c r="D60" s="27"/>
      <c r="E60" s="27"/>
      <c r="F60" s="27"/>
      <c r="G60" s="27"/>
      <c r="H60" s="27"/>
      <c r="I60" s="21" t="str">
        <f aca="false">IF(COUNT(D60:H60)&lt;5,"",SUM(D60:H60))</f>
        <v/>
      </c>
      <c r="J60" s="27"/>
      <c r="K60" s="27"/>
      <c r="L60" s="27"/>
      <c r="M60" s="27"/>
      <c r="N60" s="27"/>
      <c r="O60" s="21" t="str">
        <f aca="false">IF(COUNT(J60:N60)&lt;5,"",SUM(J60:N60))</f>
        <v/>
      </c>
      <c r="P60" s="27"/>
      <c r="Q60" s="27"/>
      <c r="R60" s="27"/>
      <c r="S60" s="27"/>
      <c r="T60" s="21" t="str">
        <f aca="false">IF(COUNT(P60:S60)&lt;4,"",SUM(P60:S60))</f>
        <v/>
      </c>
      <c r="U60" s="27"/>
      <c r="V60" s="27"/>
      <c r="W60" s="27"/>
      <c r="X60" s="27"/>
      <c r="Y60" s="27"/>
      <c r="Z60" s="27"/>
      <c r="AA60" s="27"/>
      <c r="AB60" s="21" t="str">
        <f aca="false">IF(COUNT(U60:AA60)&lt;7,"",SUM(U60:AA60))</f>
        <v/>
      </c>
      <c r="AC60" s="23" t="str">
        <f aca="false">IF($A60="","",IF($I60="","Ara Rapor puanları eksik",IF($O60="","Ara Sunum puanları eksik",IF($T60="","Süreç Takibi puanları eksik",IF($AB60="","Final Raporu puanları eksik","Tamam")))))</f>
        <v/>
      </c>
      <c r="AD60" s="27"/>
    </row>
    <row r="61" customFormat="false" ht="19.5" hidden="false" customHeight="true" outlineLevel="0" collapsed="false">
      <c r="A61" s="21" t="str">
        <f aca="false">IF('Öğrenci Listesi'!$A61="","",'Öğrenci Listesi'!$A61)</f>
        <v/>
      </c>
      <c r="B61" s="21" t="str">
        <f aca="false">IF('Öğrenci Listesi'!$A61="","",'Öğrenci Listesi'!$D61)</f>
        <v/>
      </c>
      <c r="C61" s="23" t="str">
        <f aca="false">IF('Öğrenci Listesi'!$A61="","",'Öğrenci Listesi'!$E61)</f>
        <v/>
      </c>
      <c r="D61" s="27"/>
      <c r="E61" s="27"/>
      <c r="F61" s="27"/>
      <c r="G61" s="27"/>
      <c r="H61" s="27"/>
      <c r="I61" s="21" t="str">
        <f aca="false">IF(COUNT(D61:H61)&lt;5,"",SUM(D61:H61))</f>
        <v/>
      </c>
      <c r="J61" s="27"/>
      <c r="K61" s="27"/>
      <c r="L61" s="27"/>
      <c r="M61" s="27"/>
      <c r="N61" s="27"/>
      <c r="O61" s="21" t="str">
        <f aca="false">IF(COUNT(J61:N61)&lt;5,"",SUM(J61:N61))</f>
        <v/>
      </c>
      <c r="P61" s="27"/>
      <c r="Q61" s="27"/>
      <c r="R61" s="27"/>
      <c r="S61" s="27"/>
      <c r="T61" s="21" t="str">
        <f aca="false">IF(COUNT(P61:S61)&lt;4,"",SUM(P61:S61))</f>
        <v/>
      </c>
      <c r="U61" s="27"/>
      <c r="V61" s="27"/>
      <c r="W61" s="27"/>
      <c r="X61" s="27"/>
      <c r="Y61" s="27"/>
      <c r="Z61" s="27"/>
      <c r="AA61" s="27"/>
      <c r="AB61" s="21" t="str">
        <f aca="false">IF(COUNT(U61:AA61)&lt;7,"",SUM(U61:AA61))</f>
        <v/>
      </c>
      <c r="AC61" s="23" t="str">
        <f aca="false">IF($A61="","",IF($I61="","Ara Rapor puanları eksik",IF($O61="","Ara Sunum puanları eksik",IF($T61="","Süreç Takibi puanları eksik",IF($AB61="","Final Raporu puanları eksik","Tamam")))))</f>
        <v/>
      </c>
      <c r="AD61" s="27"/>
    </row>
    <row r="62" customFormat="false" ht="19.5" hidden="false" customHeight="true" outlineLevel="0" collapsed="false">
      <c r="A62" s="21" t="str">
        <f aca="false">IF('Öğrenci Listesi'!$A62="","",'Öğrenci Listesi'!$A62)</f>
        <v/>
      </c>
      <c r="B62" s="21" t="str">
        <f aca="false">IF('Öğrenci Listesi'!$A62="","",'Öğrenci Listesi'!$D62)</f>
        <v/>
      </c>
      <c r="C62" s="23" t="str">
        <f aca="false">IF('Öğrenci Listesi'!$A62="","",'Öğrenci Listesi'!$E62)</f>
        <v/>
      </c>
      <c r="D62" s="27"/>
      <c r="E62" s="27"/>
      <c r="F62" s="27"/>
      <c r="G62" s="27"/>
      <c r="H62" s="27"/>
      <c r="I62" s="21" t="str">
        <f aca="false">IF(COUNT(D62:H62)&lt;5,"",SUM(D62:H62))</f>
        <v/>
      </c>
      <c r="J62" s="27"/>
      <c r="K62" s="27"/>
      <c r="L62" s="27"/>
      <c r="M62" s="27"/>
      <c r="N62" s="27"/>
      <c r="O62" s="21" t="str">
        <f aca="false">IF(COUNT(J62:N62)&lt;5,"",SUM(J62:N62))</f>
        <v/>
      </c>
      <c r="P62" s="27"/>
      <c r="Q62" s="27"/>
      <c r="R62" s="27"/>
      <c r="S62" s="27"/>
      <c r="T62" s="21" t="str">
        <f aca="false">IF(COUNT(P62:S62)&lt;4,"",SUM(P62:S62))</f>
        <v/>
      </c>
      <c r="U62" s="27"/>
      <c r="V62" s="27"/>
      <c r="W62" s="27"/>
      <c r="X62" s="27"/>
      <c r="Y62" s="27"/>
      <c r="Z62" s="27"/>
      <c r="AA62" s="27"/>
      <c r="AB62" s="21" t="str">
        <f aca="false">IF(COUNT(U62:AA62)&lt;7,"",SUM(U62:AA62))</f>
        <v/>
      </c>
      <c r="AC62" s="23" t="str">
        <f aca="false">IF($A62="","",IF($I62="","Ara Rapor puanları eksik",IF($O62="","Ara Sunum puanları eksik",IF($T62="","Süreç Takibi puanları eksik",IF($AB62="","Final Raporu puanları eksik","Tamam")))))</f>
        <v/>
      </c>
      <c r="AD62" s="27"/>
    </row>
    <row r="63" customFormat="false" ht="19.5" hidden="false" customHeight="true" outlineLevel="0" collapsed="false">
      <c r="A63" s="21" t="str">
        <f aca="false">IF('Öğrenci Listesi'!$A63="","",'Öğrenci Listesi'!$A63)</f>
        <v/>
      </c>
      <c r="B63" s="21" t="str">
        <f aca="false">IF('Öğrenci Listesi'!$A63="","",'Öğrenci Listesi'!$D63)</f>
        <v/>
      </c>
      <c r="C63" s="23" t="str">
        <f aca="false">IF('Öğrenci Listesi'!$A63="","",'Öğrenci Listesi'!$E63)</f>
        <v/>
      </c>
      <c r="D63" s="27"/>
      <c r="E63" s="27"/>
      <c r="F63" s="27"/>
      <c r="G63" s="27"/>
      <c r="H63" s="27"/>
      <c r="I63" s="21" t="str">
        <f aca="false">IF(COUNT(D63:H63)&lt;5,"",SUM(D63:H63))</f>
        <v/>
      </c>
      <c r="J63" s="27"/>
      <c r="K63" s="27"/>
      <c r="L63" s="27"/>
      <c r="M63" s="27"/>
      <c r="N63" s="27"/>
      <c r="O63" s="21" t="str">
        <f aca="false">IF(COUNT(J63:N63)&lt;5,"",SUM(J63:N63))</f>
        <v/>
      </c>
      <c r="P63" s="27"/>
      <c r="Q63" s="27"/>
      <c r="R63" s="27"/>
      <c r="S63" s="27"/>
      <c r="T63" s="21" t="str">
        <f aca="false">IF(COUNT(P63:S63)&lt;4,"",SUM(P63:S63))</f>
        <v/>
      </c>
      <c r="U63" s="27"/>
      <c r="V63" s="27"/>
      <c r="W63" s="27"/>
      <c r="X63" s="27"/>
      <c r="Y63" s="27"/>
      <c r="Z63" s="27"/>
      <c r="AA63" s="27"/>
      <c r="AB63" s="21" t="str">
        <f aca="false">IF(COUNT(U63:AA63)&lt;7,"",SUM(U63:AA63))</f>
        <v/>
      </c>
      <c r="AC63" s="23" t="str">
        <f aca="false">IF($A63="","",IF($I63="","Ara Rapor puanları eksik",IF($O63="","Ara Sunum puanları eksik",IF($T63="","Süreç Takibi puanları eksik",IF($AB63="","Final Raporu puanları eksik","Tamam")))))</f>
        <v/>
      </c>
      <c r="AD63" s="27"/>
    </row>
    <row r="64" customFormat="false" ht="19.5" hidden="false" customHeight="true" outlineLevel="0" collapsed="false">
      <c r="A64" s="21" t="str">
        <f aca="false">IF('Öğrenci Listesi'!$A64="","",'Öğrenci Listesi'!$A64)</f>
        <v/>
      </c>
      <c r="B64" s="21" t="str">
        <f aca="false">IF('Öğrenci Listesi'!$A64="","",'Öğrenci Listesi'!$D64)</f>
        <v/>
      </c>
      <c r="C64" s="23" t="str">
        <f aca="false">IF('Öğrenci Listesi'!$A64="","",'Öğrenci Listesi'!$E64)</f>
        <v/>
      </c>
      <c r="D64" s="27"/>
      <c r="E64" s="27"/>
      <c r="F64" s="27"/>
      <c r="G64" s="27"/>
      <c r="H64" s="27"/>
      <c r="I64" s="21" t="str">
        <f aca="false">IF(COUNT(D64:H64)&lt;5,"",SUM(D64:H64))</f>
        <v/>
      </c>
      <c r="J64" s="27"/>
      <c r="K64" s="27"/>
      <c r="L64" s="27"/>
      <c r="M64" s="27"/>
      <c r="N64" s="27"/>
      <c r="O64" s="21" t="str">
        <f aca="false">IF(COUNT(J64:N64)&lt;5,"",SUM(J64:N64))</f>
        <v/>
      </c>
      <c r="P64" s="27"/>
      <c r="Q64" s="27"/>
      <c r="R64" s="27"/>
      <c r="S64" s="27"/>
      <c r="T64" s="21" t="str">
        <f aca="false">IF(COUNT(P64:S64)&lt;4,"",SUM(P64:S64))</f>
        <v/>
      </c>
      <c r="U64" s="27"/>
      <c r="V64" s="27"/>
      <c r="W64" s="27"/>
      <c r="X64" s="27"/>
      <c r="Y64" s="27"/>
      <c r="Z64" s="27"/>
      <c r="AA64" s="27"/>
      <c r="AB64" s="21" t="str">
        <f aca="false">IF(COUNT(U64:AA64)&lt;7,"",SUM(U64:AA64))</f>
        <v/>
      </c>
      <c r="AC64" s="23" t="str">
        <f aca="false">IF($A64="","",IF($I64="","Ara Rapor puanları eksik",IF($O64="","Ara Sunum puanları eksik",IF($T64="","Süreç Takibi puanları eksik",IF($AB64="","Final Raporu puanları eksik","Tamam")))))</f>
        <v/>
      </c>
      <c r="AD64" s="27"/>
    </row>
    <row r="65" customFormat="false" ht="19.5" hidden="false" customHeight="true" outlineLevel="0" collapsed="false">
      <c r="A65" s="21" t="str">
        <f aca="false">IF('Öğrenci Listesi'!$A65="","",'Öğrenci Listesi'!$A65)</f>
        <v/>
      </c>
      <c r="B65" s="21" t="str">
        <f aca="false">IF('Öğrenci Listesi'!$A65="","",'Öğrenci Listesi'!$D65)</f>
        <v/>
      </c>
      <c r="C65" s="23" t="str">
        <f aca="false">IF('Öğrenci Listesi'!$A65="","",'Öğrenci Listesi'!$E65)</f>
        <v/>
      </c>
      <c r="D65" s="27"/>
      <c r="E65" s="27"/>
      <c r="F65" s="27"/>
      <c r="G65" s="27"/>
      <c r="H65" s="27"/>
      <c r="I65" s="21" t="str">
        <f aca="false">IF(COUNT(D65:H65)&lt;5,"",SUM(D65:H65))</f>
        <v/>
      </c>
      <c r="J65" s="27"/>
      <c r="K65" s="27"/>
      <c r="L65" s="27"/>
      <c r="M65" s="27"/>
      <c r="N65" s="27"/>
      <c r="O65" s="21" t="str">
        <f aca="false">IF(COUNT(J65:N65)&lt;5,"",SUM(J65:N65))</f>
        <v/>
      </c>
      <c r="P65" s="27"/>
      <c r="Q65" s="27"/>
      <c r="R65" s="27"/>
      <c r="S65" s="27"/>
      <c r="T65" s="21" t="str">
        <f aca="false">IF(COUNT(P65:S65)&lt;4,"",SUM(P65:S65))</f>
        <v/>
      </c>
      <c r="U65" s="27"/>
      <c r="V65" s="27"/>
      <c r="W65" s="27"/>
      <c r="X65" s="27"/>
      <c r="Y65" s="27"/>
      <c r="Z65" s="27"/>
      <c r="AA65" s="27"/>
      <c r="AB65" s="21" t="str">
        <f aca="false">IF(COUNT(U65:AA65)&lt;7,"",SUM(U65:AA65))</f>
        <v/>
      </c>
      <c r="AC65" s="23" t="str">
        <f aca="false">IF($A65="","",IF($I65="","Ara Rapor puanları eksik",IF($O65="","Ara Sunum puanları eksik",IF($T65="","Süreç Takibi puanları eksik",IF($AB65="","Final Raporu puanları eksik","Tamam")))))</f>
        <v/>
      </c>
      <c r="AD65" s="27"/>
    </row>
    <row r="66" customFormat="false" ht="19.5" hidden="false" customHeight="true" outlineLevel="0" collapsed="false">
      <c r="A66" s="21" t="str">
        <f aca="false">IF('Öğrenci Listesi'!$A66="","",'Öğrenci Listesi'!$A66)</f>
        <v/>
      </c>
      <c r="B66" s="21" t="str">
        <f aca="false">IF('Öğrenci Listesi'!$A66="","",'Öğrenci Listesi'!$D66)</f>
        <v/>
      </c>
      <c r="C66" s="23" t="str">
        <f aca="false">IF('Öğrenci Listesi'!$A66="","",'Öğrenci Listesi'!$E66)</f>
        <v/>
      </c>
      <c r="D66" s="27"/>
      <c r="E66" s="27"/>
      <c r="F66" s="27"/>
      <c r="G66" s="27"/>
      <c r="H66" s="27"/>
      <c r="I66" s="21" t="str">
        <f aca="false">IF(COUNT(D66:H66)&lt;5,"",SUM(D66:H66))</f>
        <v/>
      </c>
      <c r="J66" s="27"/>
      <c r="K66" s="27"/>
      <c r="L66" s="27"/>
      <c r="M66" s="27"/>
      <c r="N66" s="27"/>
      <c r="O66" s="21" t="str">
        <f aca="false">IF(COUNT(J66:N66)&lt;5,"",SUM(J66:N66))</f>
        <v/>
      </c>
      <c r="P66" s="27"/>
      <c r="Q66" s="27"/>
      <c r="R66" s="27"/>
      <c r="S66" s="27"/>
      <c r="T66" s="21" t="str">
        <f aca="false">IF(COUNT(P66:S66)&lt;4,"",SUM(P66:S66))</f>
        <v/>
      </c>
      <c r="U66" s="27"/>
      <c r="V66" s="27"/>
      <c r="W66" s="27"/>
      <c r="X66" s="27"/>
      <c r="Y66" s="27"/>
      <c r="Z66" s="27"/>
      <c r="AA66" s="27"/>
      <c r="AB66" s="21" t="str">
        <f aca="false">IF(COUNT(U66:AA66)&lt;7,"",SUM(U66:AA66))</f>
        <v/>
      </c>
      <c r="AC66" s="23" t="str">
        <f aca="false">IF($A66="","",IF($I66="","Ara Rapor puanları eksik",IF($O66="","Ara Sunum puanları eksik",IF($T66="","Süreç Takibi puanları eksik",IF($AB66="","Final Raporu puanları eksik","Tamam")))))</f>
        <v/>
      </c>
      <c r="AD66" s="27"/>
    </row>
    <row r="67" customFormat="false" ht="19.5" hidden="false" customHeight="true" outlineLevel="0" collapsed="false">
      <c r="A67" s="21" t="str">
        <f aca="false">IF('Öğrenci Listesi'!$A67="","",'Öğrenci Listesi'!$A67)</f>
        <v/>
      </c>
      <c r="B67" s="21" t="str">
        <f aca="false">IF('Öğrenci Listesi'!$A67="","",'Öğrenci Listesi'!$D67)</f>
        <v/>
      </c>
      <c r="C67" s="23" t="str">
        <f aca="false">IF('Öğrenci Listesi'!$A67="","",'Öğrenci Listesi'!$E67)</f>
        <v/>
      </c>
      <c r="D67" s="27"/>
      <c r="E67" s="27"/>
      <c r="F67" s="27"/>
      <c r="G67" s="27"/>
      <c r="H67" s="27"/>
      <c r="I67" s="21" t="str">
        <f aca="false">IF(COUNT(D67:H67)&lt;5,"",SUM(D67:H67))</f>
        <v/>
      </c>
      <c r="J67" s="27"/>
      <c r="K67" s="27"/>
      <c r="L67" s="27"/>
      <c r="M67" s="27"/>
      <c r="N67" s="27"/>
      <c r="O67" s="21" t="str">
        <f aca="false">IF(COUNT(J67:N67)&lt;5,"",SUM(J67:N67))</f>
        <v/>
      </c>
      <c r="P67" s="27"/>
      <c r="Q67" s="27"/>
      <c r="R67" s="27"/>
      <c r="S67" s="27"/>
      <c r="T67" s="21" t="str">
        <f aca="false">IF(COUNT(P67:S67)&lt;4,"",SUM(P67:S67))</f>
        <v/>
      </c>
      <c r="U67" s="27"/>
      <c r="V67" s="27"/>
      <c r="W67" s="27"/>
      <c r="X67" s="27"/>
      <c r="Y67" s="27"/>
      <c r="Z67" s="27"/>
      <c r="AA67" s="27"/>
      <c r="AB67" s="21" t="str">
        <f aca="false">IF(COUNT(U67:AA67)&lt;7,"",SUM(U67:AA67))</f>
        <v/>
      </c>
      <c r="AC67" s="23" t="str">
        <f aca="false">IF($A67="","",IF($I67="","Ara Rapor puanları eksik",IF($O67="","Ara Sunum puanları eksik",IF($T67="","Süreç Takibi puanları eksik",IF($AB67="","Final Raporu puanları eksik","Tamam")))))</f>
        <v/>
      </c>
      <c r="AD67" s="27"/>
    </row>
    <row r="68" customFormat="false" ht="19.5" hidden="false" customHeight="true" outlineLevel="0" collapsed="false">
      <c r="A68" s="21" t="str">
        <f aca="false">IF('Öğrenci Listesi'!$A68="","",'Öğrenci Listesi'!$A68)</f>
        <v/>
      </c>
      <c r="B68" s="21" t="str">
        <f aca="false">IF('Öğrenci Listesi'!$A68="","",'Öğrenci Listesi'!$D68)</f>
        <v/>
      </c>
      <c r="C68" s="23" t="str">
        <f aca="false">IF('Öğrenci Listesi'!$A68="","",'Öğrenci Listesi'!$E68)</f>
        <v/>
      </c>
      <c r="D68" s="27"/>
      <c r="E68" s="27"/>
      <c r="F68" s="27"/>
      <c r="G68" s="27"/>
      <c r="H68" s="27"/>
      <c r="I68" s="21" t="str">
        <f aca="false">IF(COUNT(D68:H68)&lt;5,"",SUM(D68:H68))</f>
        <v/>
      </c>
      <c r="J68" s="27"/>
      <c r="K68" s="27"/>
      <c r="L68" s="27"/>
      <c r="M68" s="27"/>
      <c r="N68" s="27"/>
      <c r="O68" s="21" t="str">
        <f aca="false">IF(COUNT(J68:N68)&lt;5,"",SUM(J68:N68))</f>
        <v/>
      </c>
      <c r="P68" s="27"/>
      <c r="Q68" s="27"/>
      <c r="R68" s="27"/>
      <c r="S68" s="27"/>
      <c r="T68" s="21" t="str">
        <f aca="false">IF(COUNT(P68:S68)&lt;4,"",SUM(P68:S68))</f>
        <v/>
      </c>
      <c r="U68" s="27"/>
      <c r="V68" s="27"/>
      <c r="W68" s="27"/>
      <c r="X68" s="27"/>
      <c r="Y68" s="27"/>
      <c r="Z68" s="27"/>
      <c r="AA68" s="27"/>
      <c r="AB68" s="21" t="str">
        <f aca="false">IF(COUNT(U68:AA68)&lt;7,"",SUM(U68:AA68))</f>
        <v/>
      </c>
      <c r="AC68" s="23" t="str">
        <f aca="false">IF($A68="","",IF($I68="","Ara Rapor puanları eksik",IF($O68="","Ara Sunum puanları eksik",IF($T68="","Süreç Takibi puanları eksik",IF($AB68="","Final Raporu puanları eksik","Tamam")))))</f>
        <v/>
      </c>
      <c r="AD68" s="27"/>
    </row>
    <row r="69" customFormat="false" ht="19.5" hidden="false" customHeight="true" outlineLevel="0" collapsed="false">
      <c r="A69" s="21" t="str">
        <f aca="false">IF('Öğrenci Listesi'!$A69="","",'Öğrenci Listesi'!$A69)</f>
        <v/>
      </c>
      <c r="B69" s="21" t="str">
        <f aca="false">IF('Öğrenci Listesi'!$A69="","",'Öğrenci Listesi'!$D69)</f>
        <v/>
      </c>
      <c r="C69" s="23" t="str">
        <f aca="false">IF('Öğrenci Listesi'!$A69="","",'Öğrenci Listesi'!$E69)</f>
        <v/>
      </c>
      <c r="D69" s="27"/>
      <c r="E69" s="27"/>
      <c r="F69" s="27"/>
      <c r="G69" s="27"/>
      <c r="H69" s="27"/>
      <c r="I69" s="21" t="str">
        <f aca="false">IF(COUNT(D69:H69)&lt;5,"",SUM(D69:H69))</f>
        <v/>
      </c>
      <c r="J69" s="27"/>
      <c r="K69" s="27"/>
      <c r="L69" s="27"/>
      <c r="M69" s="27"/>
      <c r="N69" s="27"/>
      <c r="O69" s="21" t="str">
        <f aca="false">IF(COUNT(J69:N69)&lt;5,"",SUM(J69:N69))</f>
        <v/>
      </c>
      <c r="P69" s="27"/>
      <c r="Q69" s="27"/>
      <c r="R69" s="27"/>
      <c r="S69" s="27"/>
      <c r="T69" s="21" t="str">
        <f aca="false">IF(COUNT(P69:S69)&lt;4,"",SUM(P69:S69))</f>
        <v/>
      </c>
      <c r="U69" s="27"/>
      <c r="V69" s="27"/>
      <c r="W69" s="27"/>
      <c r="X69" s="27"/>
      <c r="Y69" s="27"/>
      <c r="Z69" s="27"/>
      <c r="AA69" s="27"/>
      <c r="AB69" s="21" t="str">
        <f aca="false">IF(COUNT(U69:AA69)&lt;7,"",SUM(U69:AA69))</f>
        <v/>
      </c>
      <c r="AC69" s="23" t="str">
        <f aca="false">IF($A69="","",IF($I69="","Ara Rapor puanları eksik",IF($O69="","Ara Sunum puanları eksik",IF($T69="","Süreç Takibi puanları eksik",IF($AB69="","Final Raporu puanları eksik","Tamam")))))</f>
        <v/>
      </c>
      <c r="AD69" s="27"/>
    </row>
    <row r="70" customFormat="false" ht="19.5" hidden="false" customHeight="true" outlineLevel="0" collapsed="false">
      <c r="A70" s="21" t="str">
        <f aca="false">IF('Öğrenci Listesi'!$A70="","",'Öğrenci Listesi'!$A70)</f>
        <v/>
      </c>
      <c r="B70" s="21" t="str">
        <f aca="false">IF('Öğrenci Listesi'!$A70="","",'Öğrenci Listesi'!$D70)</f>
        <v/>
      </c>
      <c r="C70" s="23" t="str">
        <f aca="false">IF('Öğrenci Listesi'!$A70="","",'Öğrenci Listesi'!$E70)</f>
        <v/>
      </c>
      <c r="D70" s="27"/>
      <c r="E70" s="27"/>
      <c r="F70" s="27"/>
      <c r="G70" s="27"/>
      <c r="H70" s="27"/>
      <c r="I70" s="21" t="str">
        <f aca="false">IF(COUNT(D70:H70)&lt;5,"",SUM(D70:H70))</f>
        <v/>
      </c>
      <c r="J70" s="27"/>
      <c r="K70" s="27"/>
      <c r="L70" s="27"/>
      <c r="M70" s="27"/>
      <c r="N70" s="27"/>
      <c r="O70" s="21" t="str">
        <f aca="false">IF(COUNT(J70:N70)&lt;5,"",SUM(J70:N70))</f>
        <v/>
      </c>
      <c r="P70" s="27"/>
      <c r="Q70" s="27"/>
      <c r="R70" s="27"/>
      <c r="S70" s="27"/>
      <c r="T70" s="21" t="str">
        <f aca="false">IF(COUNT(P70:S70)&lt;4,"",SUM(P70:S70))</f>
        <v/>
      </c>
      <c r="U70" s="27"/>
      <c r="V70" s="27"/>
      <c r="W70" s="27"/>
      <c r="X70" s="27"/>
      <c r="Y70" s="27"/>
      <c r="Z70" s="27"/>
      <c r="AA70" s="27"/>
      <c r="AB70" s="21" t="str">
        <f aca="false">IF(COUNT(U70:AA70)&lt;7,"",SUM(U70:AA70))</f>
        <v/>
      </c>
      <c r="AC70" s="23" t="str">
        <f aca="false">IF($A70="","",IF($I70="","Ara Rapor puanları eksik",IF($O70="","Ara Sunum puanları eksik",IF($T70="","Süreç Takibi puanları eksik",IF($AB70="","Final Raporu puanları eksik","Tamam")))))</f>
        <v/>
      </c>
      <c r="AD70" s="27"/>
    </row>
    <row r="71" customFormat="false" ht="19.5" hidden="false" customHeight="true" outlineLevel="0" collapsed="false">
      <c r="A71" s="21" t="str">
        <f aca="false">IF('Öğrenci Listesi'!$A71="","",'Öğrenci Listesi'!$A71)</f>
        <v/>
      </c>
      <c r="B71" s="21" t="str">
        <f aca="false">IF('Öğrenci Listesi'!$A71="","",'Öğrenci Listesi'!$D71)</f>
        <v/>
      </c>
      <c r="C71" s="23" t="str">
        <f aca="false">IF('Öğrenci Listesi'!$A71="","",'Öğrenci Listesi'!$E71)</f>
        <v/>
      </c>
      <c r="D71" s="27"/>
      <c r="E71" s="27"/>
      <c r="F71" s="27"/>
      <c r="G71" s="27"/>
      <c r="H71" s="27"/>
      <c r="I71" s="21" t="str">
        <f aca="false">IF(COUNT(D71:H71)&lt;5,"",SUM(D71:H71))</f>
        <v/>
      </c>
      <c r="J71" s="27"/>
      <c r="K71" s="27"/>
      <c r="L71" s="27"/>
      <c r="M71" s="27"/>
      <c r="N71" s="27"/>
      <c r="O71" s="21" t="str">
        <f aca="false">IF(COUNT(J71:N71)&lt;5,"",SUM(J71:N71))</f>
        <v/>
      </c>
      <c r="P71" s="27"/>
      <c r="Q71" s="27"/>
      <c r="R71" s="27"/>
      <c r="S71" s="27"/>
      <c r="T71" s="21" t="str">
        <f aca="false">IF(COUNT(P71:S71)&lt;4,"",SUM(P71:S71))</f>
        <v/>
      </c>
      <c r="U71" s="27"/>
      <c r="V71" s="27"/>
      <c r="W71" s="27"/>
      <c r="X71" s="27"/>
      <c r="Y71" s="27"/>
      <c r="Z71" s="27"/>
      <c r="AA71" s="27"/>
      <c r="AB71" s="21" t="str">
        <f aca="false">IF(COUNT(U71:AA71)&lt;7,"",SUM(U71:AA71))</f>
        <v/>
      </c>
      <c r="AC71" s="23" t="str">
        <f aca="false">IF($A71="","",IF($I71="","Ara Rapor puanları eksik",IF($O71="","Ara Sunum puanları eksik",IF($T71="","Süreç Takibi puanları eksik",IF($AB71="","Final Raporu puanları eksik","Tamam")))))</f>
        <v/>
      </c>
      <c r="AD71" s="27"/>
    </row>
    <row r="72" customFormat="false" ht="19.5" hidden="false" customHeight="true" outlineLevel="0" collapsed="false">
      <c r="A72" s="21" t="str">
        <f aca="false">IF('Öğrenci Listesi'!$A72="","",'Öğrenci Listesi'!$A72)</f>
        <v/>
      </c>
      <c r="B72" s="21" t="str">
        <f aca="false">IF('Öğrenci Listesi'!$A72="","",'Öğrenci Listesi'!$D72)</f>
        <v/>
      </c>
      <c r="C72" s="23" t="str">
        <f aca="false">IF('Öğrenci Listesi'!$A72="","",'Öğrenci Listesi'!$E72)</f>
        <v/>
      </c>
      <c r="D72" s="27"/>
      <c r="E72" s="27"/>
      <c r="F72" s="27"/>
      <c r="G72" s="27"/>
      <c r="H72" s="27"/>
      <c r="I72" s="21" t="str">
        <f aca="false">IF(COUNT(D72:H72)&lt;5,"",SUM(D72:H72))</f>
        <v/>
      </c>
      <c r="J72" s="27"/>
      <c r="K72" s="27"/>
      <c r="L72" s="27"/>
      <c r="M72" s="27"/>
      <c r="N72" s="27"/>
      <c r="O72" s="21" t="str">
        <f aca="false">IF(COUNT(J72:N72)&lt;5,"",SUM(J72:N72))</f>
        <v/>
      </c>
      <c r="P72" s="27"/>
      <c r="Q72" s="27"/>
      <c r="R72" s="27"/>
      <c r="S72" s="27"/>
      <c r="T72" s="21" t="str">
        <f aca="false">IF(COUNT(P72:S72)&lt;4,"",SUM(P72:S72))</f>
        <v/>
      </c>
      <c r="U72" s="27"/>
      <c r="V72" s="27"/>
      <c r="W72" s="27"/>
      <c r="X72" s="27"/>
      <c r="Y72" s="27"/>
      <c r="Z72" s="27"/>
      <c r="AA72" s="27"/>
      <c r="AB72" s="21" t="str">
        <f aca="false">IF(COUNT(U72:AA72)&lt;7,"",SUM(U72:AA72))</f>
        <v/>
      </c>
      <c r="AC72" s="23" t="str">
        <f aca="false">IF($A72="","",IF($I72="","Ara Rapor puanları eksik",IF($O72="","Ara Sunum puanları eksik",IF($T72="","Süreç Takibi puanları eksik",IF($AB72="","Final Raporu puanları eksik","Tamam")))))</f>
        <v/>
      </c>
      <c r="AD72" s="27"/>
    </row>
    <row r="73" customFormat="false" ht="19.5" hidden="false" customHeight="true" outlineLevel="0" collapsed="false">
      <c r="A73" s="21" t="str">
        <f aca="false">IF('Öğrenci Listesi'!$A73="","",'Öğrenci Listesi'!$A73)</f>
        <v/>
      </c>
      <c r="B73" s="21" t="str">
        <f aca="false">IF('Öğrenci Listesi'!$A73="","",'Öğrenci Listesi'!$D73)</f>
        <v/>
      </c>
      <c r="C73" s="23" t="str">
        <f aca="false">IF('Öğrenci Listesi'!$A73="","",'Öğrenci Listesi'!$E73)</f>
        <v/>
      </c>
      <c r="D73" s="27"/>
      <c r="E73" s="27"/>
      <c r="F73" s="27"/>
      <c r="G73" s="27"/>
      <c r="H73" s="27"/>
      <c r="I73" s="21" t="str">
        <f aca="false">IF(COUNT(D73:H73)&lt;5,"",SUM(D73:H73))</f>
        <v/>
      </c>
      <c r="J73" s="27"/>
      <c r="K73" s="27"/>
      <c r="L73" s="27"/>
      <c r="M73" s="27"/>
      <c r="N73" s="27"/>
      <c r="O73" s="21" t="str">
        <f aca="false">IF(COUNT(J73:N73)&lt;5,"",SUM(J73:N73))</f>
        <v/>
      </c>
      <c r="P73" s="27"/>
      <c r="Q73" s="27"/>
      <c r="R73" s="27"/>
      <c r="S73" s="27"/>
      <c r="T73" s="21" t="str">
        <f aca="false">IF(COUNT(P73:S73)&lt;4,"",SUM(P73:S73))</f>
        <v/>
      </c>
      <c r="U73" s="27"/>
      <c r="V73" s="27"/>
      <c r="W73" s="27"/>
      <c r="X73" s="27"/>
      <c r="Y73" s="27"/>
      <c r="Z73" s="27"/>
      <c r="AA73" s="27"/>
      <c r="AB73" s="21" t="str">
        <f aca="false">IF(COUNT(U73:AA73)&lt;7,"",SUM(U73:AA73))</f>
        <v/>
      </c>
      <c r="AC73" s="23" t="str">
        <f aca="false">IF($A73="","",IF($I73="","Ara Rapor puanları eksik",IF($O73="","Ara Sunum puanları eksik",IF($T73="","Süreç Takibi puanları eksik",IF($AB73="","Final Raporu puanları eksik","Tamam")))))</f>
        <v/>
      </c>
      <c r="AD73" s="27"/>
    </row>
    <row r="74" customFormat="false" ht="19.5" hidden="false" customHeight="true" outlineLevel="0" collapsed="false">
      <c r="A74" s="21" t="str">
        <f aca="false">IF('Öğrenci Listesi'!$A74="","",'Öğrenci Listesi'!$A74)</f>
        <v/>
      </c>
      <c r="B74" s="21" t="str">
        <f aca="false">IF('Öğrenci Listesi'!$A74="","",'Öğrenci Listesi'!$D74)</f>
        <v/>
      </c>
      <c r="C74" s="23" t="str">
        <f aca="false">IF('Öğrenci Listesi'!$A74="","",'Öğrenci Listesi'!$E74)</f>
        <v/>
      </c>
      <c r="D74" s="27"/>
      <c r="E74" s="27"/>
      <c r="F74" s="27"/>
      <c r="G74" s="27"/>
      <c r="H74" s="27"/>
      <c r="I74" s="21" t="str">
        <f aca="false">IF(COUNT(D74:H74)&lt;5,"",SUM(D74:H74))</f>
        <v/>
      </c>
      <c r="J74" s="27"/>
      <c r="K74" s="27"/>
      <c r="L74" s="27"/>
      <c r="M74" s="27"/>
      <c r="N74" s="27"/>
      <c r="O74" s="21" t="str">
        <f aca="false">IF(COUNT(J74:N74)&lt;5,"",SUM(J74:N74))</f>
        <v/>
      </c>
      <c r="P74" s="27"/>
      <c r="Q74" s="27"/>
      <c r="R74" s="27"/>
      <c r="S74" s="27"/>
      <c r="T74" s="21" t="str">
        <f aca="false">IF(COUNT(P74:S74)&lt;4,"",SUM(P74:S74))</f>
        <v/>
      </c>
      <c r="U74" s="27"/>
      <c r="V74" s="27"/>
      <c r="W74" s="27"/>
      <c r="X74" s="27"/>
      <c r="Y74" s="27"/>
      <c r="Z74" s="27"/>
      <c r="AA74" s="27"/>
      <c r="AB74" s="21" t="str">
        <f aca="false">IF(COUNT(U74:AA74)&lt;7,"",SUM(U74:AA74))</f>
        <v/>
      </c>
      <c r="AC74" s="23" t="str">
        <f aca="false">IF($A74="","",IF($I74="","Ara Rapor puanları eksik",IF($O74="","Ara Sunum puanları eksik",IF($T74="","Süreç Takibi puanları eksik",IF($AB74="","Final Raporu puanları eksik","Tamam")))))</f>
        <v/>
      </c>
      <c r="AD74" s="27"/>
    </row>
    <row r="75" customFormat="false" ht="19.5" hidden="false" customHeight="true" outlineLevel="0" collapsed="false">
      <c r="A75" s="21" t="str">
        <f aca="false">IF('Öğrenci Listesi'!$A75="","",'Öğrenci Listesi'!$A75)</f>
        <v/>
      </c>
      <c r="B75" s="21" t="str">
        <f aca="false">IF('Öğrenci Listesi'!$A75="","",'Öğrenci Listesi'!$D75)</f>
        <v/>
      </c>
      <c r="C75" s="23" t="str">
        <f aca="false">IF('Öğrenci Listesi'!$A75="","",'Öğrenci Listesi'!$E75)</f>
        <v/>
      </c>
      <c r="D75" s="27"/>
      <c r="E75" s="27"/>
      <c r="F75" s="27"/>
      <c r="G75" s="27"/>
      <c r="H75" s="27"/>
      <c r="I75" s="21" t="str">
        <f aca="false">IF(COUNT(D75:H75)&lt;5,"",SUM(D75:H75))</f>
        <v/>
      </c>
      <c r="J75" s="27"/>
      <c r="K75" s="27"/>
      <c r="L75" s="27"/>
      <c r="M75" s="27"/>
      <c r="N75" s="27"/>
      <c r="O75" s="21" t="str">
        <f aca="false">IF(COUNT(J75:N75)&lt;5,"",SUM(J75:N75))</f>
        <v/>
      </c>
      <c r="P75" s="27"/>
      <c r="Q75" s="27"/>
      <c r="R75" s="27"/>
      <c r="S75" s="27"/>
      <c r="T75" s="21" t="str">
        <f aca="false">IF(COUNT(P75:S75)&lt;4,"",SUM(P75:S75))</f>
        <v/>
      </c>
      <c r="U75" s="27"/>
      <c r="V75" s="27"/>
      <c r="W75" s="27"/>
      <c r="X75" s="27"/>
      <c r="Y75" s="27"/>
      <c r="Z75" s="27"/>
      <c r="AA75" s="27"/>
      <c r="AB75" s="21" t="str">
        <f aca="false">IF(COUNT(U75:AA75)&lt;7,"",SUM(U75:AA75))</f>
        <v/>
      </c>
      <c r="AC75" s="23" t="str">
        <f aca="false">IF($A75="","",IF($I75="","Ara Rapor puanları eksik",IF($O75="","Ara Sunum puanları eksik",IF($T75="","Süreç Takibi puanları eksik",IF($AB75="","Final Raporu puanları eksik","Tamam")))))</f>
        <v/>
      </c>
      <c r="AD75" s="27"/>
    </row>
    <row r="76" customFormat="false" ht="19.5" hidden="false" customHeight="true" outlineLevel="0" collapsed="false">
      <c r="A76" s="21" t="str">
        <f aca="false">IF('Öğrenci Listesi'!$A76="","",'Öğrenci Listesi'!$A76)</f>
        <v/>
      </c>
      <c r="B76" s="21" t="str">
        <f aca="false">IF('Öğrenci Listesi'!$A76="","",'Öğrenci Listesi'!$D76)</f>
        <v/>
      </c>
      <c r="C76" s="23" t="str">
        <f aca="false">IF('Öğrenci Listesi'!$A76="","",'Öğrenci Listesi'!$E76)</f>
        <v/>
      </c>
      <c r="D76" s="27"/>
      <c r="E76" s="27"/>
      <c r="F76" s="27"/>
      <c r="G76" s="27"/>
      <c r="H76" s="27"/>
      <c r="I76" s="21" t="str">
        <f aca="false">IF(COUNT(D76:H76)&lt;5,"",SUM(D76:H76))</f>
        <v/>
      </c>
      <c r="J76" s="27"/>
      <c r="K76" s="27"/>
      <c r="L76" s="27"/>
      <c r="M76" s="27"/>
      <c r="N76" s="27"/>
      <c r="O76" s="21" t="str">
        <f aca="false">IF(COUNT(J76:N76)&lt;5,"",SUM(J76:N76))</f>
        <v/>
      </c>
      <c r="P76" s="27"/>
      <c r="Q76" s="27"/>
      <c r="R76" s="27"/>
      <c r="S76" s="27"/>
      <c r="T76" s="21" t="str">
        <f aca="false">IF(COUNT(P76:S76)&lt;4,"",SUM(P76:S76))</f>
        <v/>
      </c>
      <c r="U76" s="27"/>
      <c r="V76" s="27"/>
      <c r="W76" s="27"/>
      <c r="X76" s="27"/>
      <c r="Y76" s="27"/>
      <c r="Z76" s="27"/>
      <c r="AA76" s="27"/>
      <c r="AB76" s="21" t="str">
        <f aca="false">IF(COUNT(U76:AA76)&lt;7,"",SUM(U76:AA76))</f>
        <v/>
      </c>
      <c r="AC76" s="23" t="str">
        <f aca="false">IF($A76="","",IF($I76="","Ara Rapor puanları eksik",IF($O76="","Ara Sunum puanları eksik",IF($T76="","Süreç Takibi puanları eksik",IF($AB76="","Final Raporu puanları eksik","Tamam")))))</f>
        <v/>
      </c>
      <c r="AD76" s="27"/>
    </row>
    <row r="77" customFormat="false" ht="19.5" hidden="false" customHeight="true" outlineLevel="0" collapsed="false">
      <c r="A77" s="21" t="str">
        <f aca="false">IF('Öğrenci Listesi'!$A77="","",'Öğrenci Listesi'!$A77)</f>
        <v/>
      </c>
      <c r="B77" s="21" t="str">
        <f aca="false">IF('Öğrenci Listesi'!$A77="","",'Öğrenci Listesi'!$D77)</f>
        <v/>
      </c>
      <c r="C77" s="23" t="str">
        <f aca="false">IF('Öğrenci Listesi'!$A77="","",'Öğrenci Listesi'!$E77)</f>
        <v/>
      </c>
      <c r="D77" s="27"/>
      <c r="E77" s="27"/>
      <c r="F77" s="27"/>
      <c r="G77" s="27"/>
      <c r="H77" s="27"/>
      <c r="I77" s="21" t="str">
        <f aca="false">IF(COUNT(D77:H77)&lt;5,"",SUM(D77:H77))</f>
        <v/>
      </c>
      <c r="J77" s="27"/>
      <c r="K77" s="27"/>
      <c r="L77" s="27"/>
      <c r="M77" s="27"/>
      <c r="N77" s="27"/>
      <c r="O77" s="21" t="str">
        <f aca="false">IF(COUNT(J77:N77)&lt;5,"",SUM(J77:N77))</f>
        <v/>
      </c>
      <c r="P77" s="27"/>
      <c r="Q77" s="27"/>
      <c r="R77" s="27"/>
      <c r="S77" s="27"/>
      <c r="T77" s="21" t="str">
        <f aca="false">IF(COUNT(P77:S77)&lt;4,"",SUM(P77:S77))</f>
        <v/>
      </c>
      <c r="U77" s="27"/>
      <c r="V77" s="27"/>
      <c r="W77" s="27"/>
      <c r="X77" s="27"/>
      <c r="Y77" s="27"/>
      <c r="Z77" s="27"/>
      <c r="AA77" s="27"/>
      <c r="AB77" s="21" t="str">
        <f aca="false">IF(COUNT(U77:AA77)&lt;7,"",SUM(U77:AA77))</f>
        <v/>
      </c>
      <c r="AC77" s="23" t="str">
        <f aca="false">IF($A77="","",IF($I77="","Ara Rapor puanları eksik",IF($O77="","Ara Sunum puanları eksik",IF($T77="","Süreç Takibi puanları eksik",IF($AB77="","Final Raporu puanları eksik","Tamam")))))</f>
        <v/>
      </c>
      <c r="AD77" s="27"/>
    </row>
    <row r="78" customFormat="false" ht="19.5" hidden="false" customHeight="true" outlineLevel="0" collapsed="false">
      <c r="A78" s="21" t="str">
        <f aca="false">IF('Öğrenci Listesi'!$A78="","",'Öğrenci Listesi'!$A78)</f>
        <v/>
      </c>
      <c r="B78" s="21" t="str">
        <f aca="false">IF('Öğrenci Listesi'!$A78="","",'Öğrenci Listesi'!$D78)</f>
        <v/>
      </c>
      <c r="C78" s="23" t="str">
        <f aca="false">IF('Öğrenci Listesi'!$A78="","",'Öğrenci Listesi'!$E78)</f>
        <v/>
      </c>
      <c r="D78" s="27"/>
      <c r="E78" s="27"/>
      <c r="F78" s="27"/>
      <c r="G78" s="27"/>
      <c r="H78" s="27"/>
      <c r="I78" s="21" t="str">
        <f aca="false">IF(COUNT(D78:H78)&lt;5,"",SUM(D78:H78))</f>
        <v/>
      </c>
      <c r="J78" s="27"/>
      <c r="K78" s="27"/>
      <c r="L78" s="27"/>
      <c r="M78" s="27"/>
      <c r="N78" s="27"/>
      <c r="O78" s="21" t="str">
        <f aca="false">IF(COUNT(J78:N78)&lt;5,"",SUM(J78:N78))</f>
        <v/>
      </c>
      <c r="P78" s="27"/>
      <c r="Q78" s="27"/>
      <c r="R78" s="27"/>
      <c r="S78" s="27"/>
      <c r="T78" s="21" t="str">
        <f aca="false">IF(COUNT(P78:S78)&lt;4,"",SUM(P78:S78))</f>
        <v/>
      </c>
      <c r="U78" s="27"/>
      <c r="V78" s="27"/>
      <c r="W78" s="27"/>
      <c r="X78" s="27"/>
      <c r="Y78" s="27"/>
      <c r="Z78" s="27"/>
      <c r="AA78" s="27"/>
      <c r="AB78" s="21" t="str">
        <f aca="false">IF(COUNT(U78:AA78)&lt;7,"",SUM(U78:AA78))</f>
        <v/>
      </c>
      <c r="AC78" s="23" t="str">
        <f aca="false">IF($A78="","",IF($I78="","Ara Rapor puanları eksik",IF($O78="","Ara Sunum puanları eksik",IF($T78="","Süreç Takibi puanları eksik",IF($AB78="","Final Raporu puanları eksik","Tamam")))))</f>
        <v/>
      </c>
      <c r="AD78" s="27"/>
    </row>
    <row r="79" customFormat="false" ht="19.5" hidden="false" customHeight="true" outlineLevel="0" collapsed="false">
      <c r="A79" s="21" t="str">
        <f aca="false">IF('Öğrenci Listesi'!$A79="","",'Öğrenci Listesi'!$A79)</f>
        <v/>
      </c>
      <c r="B79" s="21" t="str">
        <f aca="false">IF('Öğrenci Listesi'!$A79="","",'Öğrenci Listesi'!$D79)</f>
        <v/>
      </c>
      <c r="C79" s="23" t="str">
        <f aca="false">IF('Öğrenci Listesi'!$A79="","",'Öğrenci Listesi'!$E79)</f>
        <v/>
      </c>
      <c r="D79" s="27"/>
      <c r="E79" s="27"/>
      <c r="F79" s="27"/>
      <c r="G79" s="27"/>
      <c r="H79" s="27"/>
      <c r="I79" s="21" t="str">
        <f aca="false">IF(COUNT(D79:H79)&lt;5,"",SUM(D79:H79))</f>
        <v/>
      </c>
      <c r="J79" s="27"/>
      <c r="K79" s="27"/>
      <c r="L79" s="27"/>
      <c r="M79" s="27"/>
      <c r="N79" s="27"/>
      <c r="O79" s="21" t="str">
        <f aca="false">IF(COUNT(J79:N79)&lt;5,"",SUM(J79:N79))</f>
        <v/>
      </c>
      <c r="P79" s="27"/>
      <c r="Q79" s="27"/>
      <c r="R79" s="27"/>
      <c r="S79" s="27"/>
      <c r="T79" s="21" t="str">
        <f aca="false">IF(COUNT(P79:S79)&lt;4,"",SUM(P79:S79))</f>
        <v/>
      </c>
      <c r="U79" s="27"/>
      <c r="V79" s="27"/>
      <c r="W79" s="27"/>
      <c r="X79" s="27"/>
      <c r="Y79" s="27"/>
      <c r="Z79" s="27"/>
      <c r="AA79" s="27"/>
      <c r="AB79" s="21" t="str">
        <f aca="false">IF(COUNT(U79:AA79)&lt;7,"",SUM(U79:AA79))</f>
        <v/>
      </c>
      <c r="AC79" s="23" t="str">
        <f aca="false">IF($A79="","",IF($I79="","Ara Rapor puanları eksik",IF($O79="","Ara Sunum puanları eksik",IF($T79="","Süreç Takibi puanları eksik",IF($AB79="","Final Raporu puanları eksik","Tamam")))))</f>
        <v/>
      </c>
      <c r="AD79" s="27"/>
    </row>
    <row r="80" customFormat="false" ht="19.5" hidden="false" customHeight="true" outlineLevel="0" collapsed="false">
      <c r="A80" s="21" t="str">
        <f aca="false">IF('Öğrenci Listesi'!$A80="","",'Öğrenci Listesi'!$A80)</f>
        <v/>
      </c>
      <c r="B80" s="21" t="str">
        <f aca="false">IF('Öğrenci Listesi'!$A80="","",'Öğrenci Listesi'!$D80)</f>
        <v/>
      </c>
      <c r="C80" s="23" t="str">
        <f aca="false">IF('Öğrenci Listesi'!$A80="","",'Öğrenci Listesi'!$E80)</f>
        <v/>
      </c>
      <c r="D80" s="27"/>
      <c r="E80" s="27"/>
      <c r="F80" s="27"/>
      <c r="G80" s="27"/>
      <c r="H80" s="27"/>
      <c r="I80" s="21" t="str">
        <f aca="false">IF(COUNT(D80:H80)&lt;5,"",SUM(D80:H80))</f>
        <v/>
      </c>
      <c r="J80" s="27"/>
      <c r="K80" s="27"/>
      <c r="L80" s="27"/>
      <c r="M80" s="27"/>
      <c r="N80" s="27"/>
      <c r="O80" s="21" t="str">
        <f aca="false">IF(COUNT(J80:N80)&lt;5,"",SUM(J80:N80))</f>
        <v/>
      </c>
      <c r="P80" s="27"/>
      <c r="Q80" s="27"/>
      <c r="R80" s="27"/>
      <c r="S80" s="27"/>
      <c r="T80" s="21" t="str">
        <f aca="false">IF(COUNT(P80:S80)&lt;4,"",SUM(P80:S80))</f>
        <v/>
      </c>
      <c r="U80" s="27"/>
      <c r="V80" s="27"/>
      <c r="W80" s="27"/>
      <c r="X80" s="27"/>
      <c r="Y80" s="27"/>
      <c r="Z80" s="27"/>
      <c r="AA80" s="27"/>
      <c r="AB80" s="21" t="str">
        <f aca="false">IF(COUNT(U80:AA80)&lt;7,"",SUM(U80:AA80))</f>
        <v/>
      </c>
      <c r="AC80" s="23" t="str">
        <f aca="false">IF($A80="","",IF($I80="","Ara Rapor puanları eksik",IF($O80="","Ara Sunum puanları eksik",IF($T80="","Süreç Takibi puanları eksik",IF($AB80="","Final Raporu puanları eksik","Tamam")))))</f>
        <v/>
      </c>
      <c r="AD80" s="27"/>
    </row>
    <row r="81" customFormat="false" ht="19.5" hidden="false" customHeight="true" outlineLevel="0" collapsed="false">
      <c r="A81" s="21" t="str">
        <f aca="false">IF('Öğrenci Listesi'!$A81="","",'Öğrenci Listesi'!$A81)</f>
        <v/>
      </c>
      <c r="B81" s="21" t="str">
        <f aca="false">IF('Öğrenci Listesi'!$A81="","",'Öğrenci Listesi'!$D81)</f>
        <v/>
      </c>
      <c r="C81" s="23" t="str">
        <f aca="false">IF('Öğrenci Listesi'!$A81="","",'Öğrenci Listesi'!$E81)</f>
        <v/>
      </c>
      <c r="D81" s="27"/>
      <c r="E81" s="27"/>
      <c r="F81" s="27"/>
      <c r="G81" s="27"/>
      <c r="H81" s="27"/>
      <c r="I81" s="21" t="str">
        <f aca="false">IF(COUNT(D81:H81)&lt;5,"",SUM(D81:H81))</f>
        <v/>
      </c>
      <c r="J81" s="27"/>
      <c r="K81" s="27"/>
      <c r="L81" s="27"/>
      <c r="M81" s="27"/>
      <c r="N81" s="27"/>
      <c r="O81" s="21" t="str">
        <f aca="false">IF(COUNT(J81:N81)&lt;5,"",SUM(J81:N81))</f>
        <v/>
      </c>
      <c r="P81" s="27"/>
      <c r="Q81" s="27"/>
      <c r="R81" s="27"/>
      <c r="S81" s="27"/>
      <c r="T81" s="21" t="str">
        <f aca="false">IF(COUNT(P81:S81)&lt;4,"",SUM(P81:S81))</f>
        <v/>
      </c>
      <c r="U81" s="27"/>
      <c r="V81" s="27"/>
      <c r="W81" s="27"/>
      <c r="X81" s="27"/>
      <c r="Y81" s="27"/>
      <c r="Z81" s="27"/>
      <c r="AA81" s="27"/>
      <c r="AB81" s="21" t="str">
        <f aca="false">IF(COUNT(U81:AA81)&lt;7,"",SUM(U81:AA81))</f>
        <v/>
      </c>
      <c r="AC81" s="23" t="str">
        <f aca="false">IF($A81="","",IF($I81="","Ara Rapor puanları eksik",IF($O81="","Ara Sunum puanları eksik",IF($T81="","Süreç Takibi puanları eksik",IF($AB81="","Final Raporu puanları eksik","Tamam")))))</f>
        <v/>
      </c>
      <c r="AD81" s="27"/>
    </row>
    <row r="82" customFormat="false" ht="19.5" hidden="false" customHeight="true" outlineLevel="0" collapsed="false">
      <c r="A82" s="21" t="str">
        <f aca="false">IF('Öğrenci Listesi'!$A82="","",'Öğrenci Listesi'!$A82)</f>
        <v/>
      </c>
      <c r="B82" s="21" t="str">
        <f aca="false">IF('Öğrenci Listesi'!$A82="","",'Öğrenci Listesi'!$D82)</f>
        <v/>
      </c>
      <c r="C82" s="23" t="str">
        <f aca="false">IF('Öğrenci Listesi'!$A82="","",'Öğrenci Listesi'!$E82)</f>
        <v/>
      </c>
      <c r="D82" s="27"/>
      <c r="E82" s="27"/>
      <c r="F82" s="27"/>
      <c r="G82" s="27"/>
      <c r="H82" s="27"/>
      <c r="I82" s="21" t="str">
        <f aca="false">IF(COUNT(D82:H82)&lt;5,"",SUM(D82:H82))</f>
        <v/>
      </c>
      <c r="J82" s="27"/>
      <c r="K82" s="27"/>
      <c r="L82" s="27"/>
      <c r="M82" s="27"/>
      <c r="N82" s="27"/>
      <c r="O82" s="21" t="str">
        <f aca="false">IF(COUNT(J82:N82)&lt;5,"",SUM(J82:N82))</f>
        <v/>
      </c>
      <c r="P82" s="27"/>
      <c r="Q82" s="27"/>
      <c r="R82" s="27"/>
      <c r="S82" s="27"/>
      <c r="T82" s="21" t="str">
        <f aca="false">IF(COUNT(P82:S82)&lt;4,"",SUM(P82:S82))</f>
        <v/>
      </c>
      <c r="U82" s="27"/>
      <c r="V82" s="27"/>
      <c r="W82" s="27"/>
      <c r="X82" s="27"/>
      <c r="Y82" s="27"/>
      <c r="Z82" s="27"/>
      <c r="AA82" s="27"/>
      <c r="AB82" s="21" t="str">
        <f aca="false">IF(COUNT(U82:AA82)&lt;7,"",SUM(U82:AA82))</f>
        <v/>
      </c>
      <c r="AC82" s="23" t="str">
        <f aca="false">IF($A82="","",IF($I82="","Ara Rapor puanları eksik",IF($O82="","Ara Sunum puanları eksik",IF($T82="","Süreç Takibi puanları eksik",IF($AB82="","Final Raporu puanları eksik","Tamam")))))</f>
        <v/>
      </c>
      <c r="AD82" s="27"/>
    </row>
    <row r="83" customFormat="false" ht="19.5" hidden="false" customHeight="true" outlineLevel="0" collapsed="false">
      <c r="A83" s="21" t="str">
        <f aca="false">IF('Öğrenci Listesi'!$A83="","",'Öğrenci Listesi'!$A83)</f>
        <v/>
      </c>
      <c r="B83" s="21" t="str">
        <f aca="false">IF('Öğrenci Listesi'!$A83="","",'Öğrenci Listesi'!$D83)</f>
        <v/>
      </c>
      <c r="C83" s="23" t="str">
        <f aca="false">IF('Öğrenci Listesi'!$A83="","",'Öğrenci Listesi'!$E83)</f>
        <v/>
      </c>
      <c r="D83" s="27"/>
      <c r="E83" s="27"/>
      <c r="F83" s="27"/>
      <c r="G83" s="27"/>
      <c r="H83" s="27"/>
      <c r="I83" s="21" t="str">
        <f aca="false">IF(COUNT(D83:H83)&lt;5,"",SUM(D83:H83))</f>
        <v/>
      </c>
      <c r="J83" s="27"/>
      <c r="K83" s="27"/>
      <c r="L83" s="27"/>
      <c r="M83" s="27"/>
      <c r="N83" s="27"/>
      <c r="O83" s="21" t="str">
        <f aca="false">IF(COUNT(J83:N83)&lt;5,"",SUM(J83:N83))</f>
        <v/>
      </c>
      <c r="P83" s="27"/>
      <c r="Q83" s="27"/>
      <c r="R83" s="27"/>
      <c r="S83" s="27"/>
      <c r="T83" s="21" t="str">
        <f aca="false">IF(COUNT(P83:S83)&lt;4,"",SUM(P83:S83))</f>
        <v/>
      </c>
      <c r="U83" s="27"/>
      <c r="V83" s="27"/>
      <c r="W83" s="27"/>
      <c r="X83" s="27"/>
      <c r="Y83" s="27"/>
      <c r="Z83" s="27"/>
      <c r="AA83" s="27"/>
      <c r="AB83" s="21" t="str">
        <f aca="false">IF(COUNT(U83:AA83)&lt;7,"",SUM(U83:AA83))</f>
        <v/>
      </c>
      <c r="AC83" s="23" t="str">
        <f aca="false">IF($A83="","",IF($I83="","Ara Rapor puanları eksik",IF($O83="","Ara Sunum puanları eksik",IF($T83="","Süreç Takibi puanları eksik",IF($AB83="","Final Raporu puanları eksik","Tamam")))))</f>
        <v/>
      </c>
      <c r="AD83" s="27"/>
    </row>
    <row r="84" customFormat="false" ht="19.5" hidden="false" customHeight="true" outlineLevel="0" collapsed="false">
      <c r="A84" s="21" t="str">
        <f aca="false">IF('Öğrenci Listesi'!$A84="","",'Öğrenci Listesi'!$A84)</f>
        <v/>
      </c>
      <c r="B84" s="21" t="str">
        <f aca="false">IF('Öğrenci Listesi'!$A84="","",'Öğrenci Listesi'!$D84)</f>
        <v/>
      </c>
      <c r="C84" s="23" t="str">
        <f aca="false">IF('Öğrenci Listesi'!$A84="","",'Öğrenci Listesi'!$E84)</f>
        <v/>
      </c>
      <c r="D84" s="27"/>
      <c r="E84" s="27"/>
      <c r="F84" s="27"/>
      <c r="G84" s="27"/>
      <c r="H84" s="27"/>
      <c r="I84" s="21" t="str">
        <f aca="false">IF(COUNT(D84:H84)&lt;5,"",SUM(D84:H84))</f>
        <v/>
      </c>
      <c r="J84" s="27"/>
      <c r="K84" s="27"/>
      <c r="L84" s="27"/>
      <c r="M84" s="27"/>
      <c r="N84" s="27"/>
      <c r="O84" s="21" t="str">
        <f aca="false">IF(COUNT(J84:N84)&lt;5,"",SUM(J84:N84))</f>
        <v/>
      </c>
      <c r="P84" s="27"/>
      <c r="Q84" s="27"/>
      <c r="R84" s="27"/>
      <c r="S84" s="27"/>
      <c r="T84" s="21" t="str">
        <f aca="false">IF(COUNT(P84:S84)&lt;4,"",SUM(P84:S84))</f>
        <v/>
      </c>
      <c r="U84" s="27"/>
      <c r="V84" s="27"/>
      <c r="W84" s="27"/>
      <c r="X84" s="27"/>
      <c r="Y84" s="27"/>
      <c r="Z84" s="27"/>
      <c r="AA84" s="27"/>
      <c r="AB84" s="21" t="str">
        <f aca="false">IF(COUNT(U84:AA84)&lt;7,"",SUM(U84:AA84))</f>
        <v/>
      </c>
      <c r="AC84" s="23" t="str">
        <f aca="false">IF($A84="","",IF($I84="","Ara Rapor puanları eksik",IF($O84="","Ara Sunum puanları eksik",IF($T84="","Süreç Takibi puanları eksik",IF($AB84="","Final Raporu puanları eksik","Tamam")))))</f>
        <v/>
      </c>
      <c r="AD84" s="27"/>
    </row>
    <row r="85" customFormat="false" ht="19.5" hidden="false" customHeight="true" outlineLevel="0" collapsed="false">
      <c r="A85" s="21" t="str">
        <f aca="false">IF('Öğrenci Listesi'!$A85="","",'Öğrenci Listesi'!$A85)</f>
        <v/>
      </c>
      <c r="B85" s="21" t="str">
        <f aca="false">IF('Öğrenci Listesi'!$A85="","",'Öğrenci Listesi'!$D85)</f>
        <v/>
      </c>
      <c r="C85" s="23" t="str">
        <f aca="false">IF('Öğrenci Listesi'!$A85="","",'Öğrenci Listesi'!$E85)</f>
        <v/>
      </c>
      <c r="D85" s="27"/>
      <c r="E85" s="27"/>
      <c r="F85" s="27"/>
      <c r="G85" s="27"/>
      <c r="H85" s="27"/>
      <c r="I85" s="21" t="str">
        <f aca="false">IF(COUNT(D85:H85)&lt;5,"",SUM(D85:H85))</f>
        <v/>
      </c>
      <c r="J85" s="27"/>
      <c r="K85" s="27"/>
      <c r="L85" s="27"/>
      <c r="M85" s="27"/>
      <c r="N85" s="27"/>
      <c r="O85" s="21" t="str">
        <f aca="false">IF(COUNT(J85:N85)&lt;5,"",SUM(J85:N85))</f>
        <v/>
      </c>
      <c r="P85" s="27"/>
      <c r="Q85" s="27"/>
      <c r="R85" s="27"/>
      <c r="S85" s="27"/>
      <c r="T85" s="21" t="str">
        <f aca="false">IF(COUNT(P85:S85)&lt;4,"",SUM(P85:S85))</f>
        <v/>
      </c>
      <c r="U85" s="27"/>
      <c r="V85" s="27"/>
      <c r="W85" s="27"/>
      <c r="X85" s="27"/>
      <c r="Y85" s="27"/>
      <c r="Z85" s="27"/>
      <c r="AA85" s="27"/>
      <c r="AB85" s="21" t="str">
        <f aca="false">IF(COUNT(U85:AA85)&lt;7,"",SUM(U85:AA85))</f>
        <v/>
      </c>
      <c r="AC85" s="23" t="str">
        <f aca="false">IF($A85="","",IF($I85="","Ara Rapor puanları eksik",IF($O85="","Ara Sunum puanları eksik",IF($T85="","Süreç Takibi puanları eksik",IF($AB85="","Final Raporu puanları eksik","Tamam")))))</f>
        <v/>
      </c>
      <c r="AD85" s="27"/>
    </row>
    <row r="86" customFormat="false" ht="19.5" hidden="false" customHeight="true" outlineLevel="0" collapsed="false">
      <c r="A86" s="21" t="str">
        <f aca="false">IF('Öğrenci Listesi'!$A86="","",'Öğrenci Listesi'!$A86)</f>
        <v/>
      </c>
      <c r="B86" s="21" t="str">
        <f aca="false">IF('Öğrenci Listesi'!$A86="","",'Öğrenci Listesi'!$D86)</f>
        <v/>
      </c>
      <c r="C86" s="23" t="str">
        <f aca="false">IF('Öğrenci Listesi'!$A86="","",'Öğrenci Listesi'!$E86)</f>
        <v/>
      </c>
      <c r="D86" s="27"/>
      <c r="E86" s="27"/>
      <c r="F86" s="27"/>
      <c r="G86" s="27"/>
      <c r="H86" s="27"/>
      <c r="I86" s="21" t="str">
        <f aca="false">IF(COUNT(D86:H86)&lt;5,"",SUM(D86:H86))</f>
        <v/>
      </c>
      <c r="J86" s="27"/>
      <c r="K86" s="27"/>
      <c r="L86" s="27"/>
      <c r="M86" s="27"/>
      <c r="N86" s="27"/>
      <c r="O86" s="21" t="str">
        <f aca="false">IF(COUNT(J86:N86)&lt;5,"",SUM(J86:N86))</f>
        <v/>
      </c>
      <c r="P86" s="27"/>
      <c r="Q86" s="27"/>
      <c r="R86" s="27"/>
      <c r="S86" s="27"/>
      <c r="T86" s="21" t="str">
        <f aca="false">IF(COUNT(P86:S86)&lt;4,"",SUM(P86:S86))</f>
        <v/>
      </c>
      <c r="U86" s="27"/>
      <c r="V86" s="27"/>
      <c r="W86" s="27"/>
      <c r="X86" s="27"/>
      <c r="Y86" s="27"/>
      <c r="Z86" s="27"/>
      <c r="AA86" s="27"/>
      <c r="AB86" s="21" t="str">
        <f aca="false">IF(COUNT(U86:AA86)&lt;7,"",SUM(U86:AA86))</f>
        <v/>
      </c>
      <c r="AC86" s="23" t="str">
        <f aca="false">IF($A86="","",IF($I86="","Ara Rapor puanları eksik",IF($O86="","Ara Sunum puanları eksik",IF($T86="","Süreç Takibi puanları eksik",IF($AB86="","Final Raporu puanları eksik","Tamam")))))</f>
        <v/>
      </c>
      <c r="AD86" s="27"/>
    </row>
    <row r="87" customFormat="false" ht="19.5" hidden="false" customHeight="true" outlineLevel="0" collapsed="false">
      <c r="A87" s="21" t="str">
        <f aca="false">IF('Öğrenci Listesi'!$A87="","",'Öğrenci Listesi'!$A87)</f>
        <v/>
      </c>
      <c r="B87" s="21" t="str">
        <f aca="false">IF('Öğrenci Listesi'!$A87="","",'Öğrenci Listesi'!$D87)</f>
        <v/>
      </c>
      <c r="C87" s="23" t="str">
        <f aca="false">IF('Öğrenci Listesi'!$A87="","",'Öğrenci Listesi'!$E87)</f>
        <v/>
      </c>
      <c r="D87" s="27"/>
      <c r="E87" s="27"/>
      <c r="F87" s="27"/>
      <c r="G87" s="27"/>
      <c r="H87" s="27"/>
      <c r="I87" s="21" t="str">
        <f aca="false">IF(COUNT(D87:H87)&lt;5,"",SUM(D87:H87))</f>
        <v/>
      </c>
      <c r="J87" s="27"/>
      <c r="K87" s="27"/>
      <c r="L87" s="27"/>
      <c r="M87" s="27"/>
      <c r="N87" s="27"/>
      <c r="O87" s="21" t="str">
        <f aca="false">IF(COUNT(J87:N87)&lt;5,"",SUM(J87:N87))</f>
        <v/>
      </c>
      <c r="P87" s="27"/>
      <c r="Q87" s="27"/>
      <c r="R87" s="27"/>
      <c r="S87" s="27"/>
      <c r="T87" s="21" t="str">
        <f aca="false">IF(COUNT(P87:S87)&lt;4,"",SUM(P87:S87))</f>
        <v/>
      </c>
      <c r="U87" s="27"/>
      <c r="V87" s="27"/>
      <c r="W87" s="27"/>
      <c r="X87" s="27"/>
      <c r="Y87" s="27"/>
      <c r="Z87" s="27"/>
      <c r="AA87" s="27"/>
      <c r="AB87" s="21" t="str">
        <f aca="false">IF(COUNT(U87:AA87)&lt;7,"",SUM(U87:AA87))</f>
        <v/>
      </c>
      <c r="AC87" s="23" t="str">
        <f aca="false">IF($A87="","",IF($I87="","Ara Rapor puanları eksik",IF($O87="","Ara Sunum puanları eksik",IF($T87="","Süreç Takibi puanları eksik",IF($AB87="","Final Raporu puanları eksik","Tamam")))))</f>
        <v/>
      </c>
      <c r="AD87" s="27"/>
    </row>
    <row r="88" customFormat="false" ht="19.5" hidden="false" customHeight="true" outlineLevel="0" collapsed="false">
      <c r="A88" s="21" t="str">
        <f aca="false">IF('Öğrenci Listesi'!$A88="","",'Öğrenci Listesi'!$A88)</f>
        <v/>
      </c>
      <c r="B88" s="21" t="str">
        <f aca="false">IF('Öğrenci Listesi'!$A88="","",'Öğrenci Listesi'!$D88)</f>
        <v/>
      </c>
      <c r="C88" s="23" t="str">
        <f aca="false">IF('Öğrenci Listesi'!$A88="","",'Öğrenci Listesi'!$E88)</f>
        <v/>
      </c>
      <c r="D88" s="27"/>
      <c r="E88" s="27"/>
      <c r="F88" s="27"/>
      <c r="G88" s="27"/>
      <c r="H88" s="27"/>
      <c r="I88" s="21" t="str">
        <f aca="false">IF(COUNT(D88:H88)&lt;5,"",SUM(D88:H88))</f>
        <v/>
      </c>
      <c r="J88" s="27"/>
      <c r="K88" s="27"/>
      <c r="L88" s="27"/>
      <c r="M88" s="27"/>
      <c r="N88" s="27"/>
      <c r="O88" s="21" t="str">
        <f aca="false">IF(COUNT(J88:N88)&lt;5,"",SUM(J88:N88))</f>
        <v/>
      </c>
      <c r="P88" s="27"/>
      <c r="Q88" s="27"/>
      <c r="R88" s="27"/>
      <c r="S88" s="27"/>
      <c r="T88" s="21" t="str">
        <f aca="false">IF(COUNT(P88:S88)&lt;4,"",SUM(P88:S88))</f>
        <v/>
      </c>
      <c r="U88" s="27"/>
      <c r="V88" s="27"/>
      <c r="W88" s="27"/>
      <c r="X88" s="27"/>
      <c r="Y88" s="27"/>
      <c r="Z88" s="27"/>
      <c r="AA88" s="27"/>
      <c r="AB88" s="21" t="str">
        <f aca="false">IF(COUNT(U88:AA88)&lt;7,"",SUM(U88:AA88))</f>
        <v/>
      </c>
      <c r="AC88" s="23" t="str">
        <f aca="false">IF($A88="","",IF($I88="","Ara Rapor puanları eksik",IF($O88="","Ara Sunum puanları eksik",IF($T88="","Süreç Takibi puanları eksik",IF($AB88="","Final Raporu puanları eksik","Tamam")))))</f>
        <v/>
      </c>
      <c r="AD88" s="27"/>
    </row>
    <row r="89" customFormat="false" ht="19.5" hidden="false" customHeight="true" outlineLevel="0" collapsed="false">
      <c r="A89" s="21" t="str">
        <f aca="false">IF('Öğrenci Listesi'!$A89="","",'Öğrenci Listesi'!$A89)</f>
        <v/>
      </c>
      <c r="B89" s="21" t="str">
        <f aca="false">IF('Öğrenci Listesi'!$A89="","",'Öğrenci Listesi'!$D89)</f>
        <v/>
      </c>
      <c r="C89" s="23" t="str">
        <f aca="false">IF('Öğrenci Listesi'!$A89="","",'Öğrenci Listesi'!$E89)</f>
        <v/>
      </c>
      <c r="D89" s="27"/>
      <c r="E89" s="27"/>
      <c r="F89" s="27"/>
      <c r="G89" s="27"/>
      <c r="H89" s="27"/>
      <c r="I89" s="21" t="str">
        <f aca="false">IF(COUNT(D89:H89)&lt;5,"",SUM(D89:H89))</f>
        <v/>
      </c>
      <c r="J89" s="27"/>
      <c r="K89" s="27"/>
      <c r="L89" s="27"/>
      <c r="M89" s="27"/>
      <c r="N89" s="27"/>
      <c r="O89" s="21" t="str">
        <f aca="false">IF(COUNT(J89:N89)&lt;5,"",SUM(J89:N89))</f>
        <v/>
      </c>
      <c r="P89" s="27"/>
      <c r="Q89" s="27"/>
      <c r="R89" s="27"/>
      <c r="S89" s="27"/>
      <c r="T89" s="21" t="str">
        <f aca="false">IF(COUNT(P89:S89)&lt;4,"",SUM(P89:S89))</f>
        <v/>
      </c>
      <c r="U89" s="27"/>
      <c r="V89" s="27"/>
      <c r="W89" s="27"/>
      <c r="X89" s="27"/>
      <c r="Y89" s="27"/>
      <c r="Z89" s="27"/>
      <c r="AA89" s="27"/>
      <c r="AB89" s="21" t="str">
        <f aca="false">IF(COUNT(U89:AA89)&lt;7,"",SUM(U89:AA89))</f>
        <v/>
      </c>
      <c r="AC89" s="23" t="str">
        <f aca="false">IF($A89="","",IF($I89="","Ara Rapor puanları eksik",IF($O89="","Ara Sunum puanları eksik",IF($T89="","Süreç Takibi puanları eksik",IF($AB89="","Final Raporu puanları eksik","Tamam")))))</f>
        <v/>
      </c>
      <c r="AD89" s="27"/>
    </row>
    <row r="90" customFormat="false" ht="19.5" hidden="false" customHeight="true" outlineLevel="0" collapsed="false">
      <c r="A90" s="21" t="str">
        <f aca="false">IF('Öğrenci Listesi'!$A90="","",'Öğrenci Listesi'!$A90)</f>
        <v/>
      </c>
      <c r="B90" s="21" t="str">
        <f aca="false">IF('Öğrenci Listesi'!$A90="","",'Öğrenci Listesi'!$D90)</f>
        <v/>
      </c>
      <c r="C90" s="23" t="str">
        <f aca="false">IF('Öğrenci Listesi'!$A90="","",'Öğrenci Listesi'!$E90)</f>
        <v/>
      </c>
      <c r="D90" s="27"/>
      <c r="E90" s="27"/>
      <c r="F90" s="27"/>
      <c r="G90" s="27"/>
      <c r="H90" s="27"/>
      <c r="I90" s="21" t="str">
        <f aca="false">IF(COUNT(D90:H90)&lt;5,"",SUM(D90:H90))</f>
        <v/>
      </c>
      <c r="J90" s="27"/>
      <c r="K90" s="27"/>
      <c r="L90" s="27"/>
      <c r="M90" s="27"/>
      <c r="N90" s="27"/>
      <c r="O90" s="21" t="str">
        <f aca="false">IF(COUNT(J90:N90)&lt;5,"",SUM(J90:N90))</f>
        <v/>
      </c>
      <c r="P90" s="27"/>
      <c r="Q90" s="27"/>
      <c r="R90" s="27"/>
      <c r="S90" s="27"/>
      <c r="T90" s="21" t="str">
        <f aca="false">IF(COUNT(P90:S90)&lt;4,"",SUM(P90:S90))</f>
        <v/>
      </c>
      <c r="U90" s="27"/>
      <c r="V90" s="27"/>
      <c r="W90" s="27"/>
      <c r="X90" s="27"/>
      <c r="Y90" s="27"/>
      <c r="Z90" s="27"/>
      <c r="AA90" s="27"/>
      <c r="AB90" s="21" t="str">
        <f aca="false">IF(COUNT(U90:AA90)&lt;7,"",SUM(U90:AA90))</f>
        <v/>
      </c>
      <c r="AC90" s="23" t="str">
        <f aca="false">IF($A90="","",IF($I90="","Ara Rapor puanları eksik",IF($O90="","Ara Sunum puanları eksik",IF($T90="","Süreç Takibi puanları eksik",IF($AB90="","Final Raporu puanları eksik","Tamam")))))</f>
        <v/>
      </c>
      <c r="AD90" s="27"/>
    </row>
    <row r="91" customFormat="false" ht="19.5" hidden="false" customHeight="true" outlineLevel="0" collapsed="false">
      <c r="A91" s="21" t="str">
        <f aca="false">IF('Öğrenci Listesi'!$A91="","",'Öğrenci Listesi'!$A91)</f>
        <v/>
      </c>
      <c r="B91" s="21" t="str">
        <f aca="false">IF('Öğrenci Listesi'!$A91="","",'Öğrenci Listesi'!$D91)</f>
        <v/>
      </c>
      <c r="C91" s="23" t="str">
        <f aca="false">IF('Öğrenci Listesi'!$A91="","",'Öğrenci Listesi'!$E91)</f>
        <v/>
      </c>
      <c r="D91" s="27"/>
      <c r="E91" s="27"/>
      <c r="F91" s="27"/>
      <c r="G91" s="27"/>
      <c r="H91" s="27"/>
      <c r="I91" s="21" t="str">
        <f aca="false">IF(COUNT(D91:H91)&lt;5,"",SUM(D91:H91))</f>
        <v/>
      </c>
      <c r="J91" s="27"/>
      <c r="K91" s="27"/>
      <c r="L91" s="27"/>
      <c r="M91" s="27"/>
      <c r="N91" s="27"/>
      <c r="O91" s="21" t="str">
        <f aca="false">IF(COUNT(J91:N91)&lt;5,"",SUM(J91:N91))</f>
        <v/>
      </c>
      <c r="P91" s="27"/>
      <c r="Q91" s="27"/>
      <c r="R91" s="27"/>
      <c r="S91" s="27"/>
      <c r="T91" s="21" t="str">
        <f aca="false">IF(COUNT(P91:S91)&lt;4,"",SUM(P91:S91))</f>
        <v/>
      </c>
      <c r="U91" s="27"/>
      <c r="V91" s="27"/>
      <c r="W91" s="27"/>
      <c r="X91" s="27"/>
      <c r="Y91" s="27"/>
      <c r="Z91" s="27"/>
      <c r="AA91" s="27"/>
      <c r="AB91" s="21" t="str">
        <f aca="false">IF(COUNT(U91:AA91)&lt;7,"",SUM(U91:AA91))</f>
        <v/>
      </c>
      <c r="AC91" s="23" t="str">
        <f aca="false">IF($A91="","",IF($I91="","Ara Rapor puanları eksik",IF($O91="","Ara Sunum puanları eksik",IF($T91="","Süreç Takibi puanları eksik",IF($AB91="","Final Raporu puanları eksik","Tamam")))))</f>
        <v/>
      </c>
      <c r="AD91" s="27"/>
    </row>
    <row r="92" customFormat="false" ht="19.5" hidden="false" customHeight="true" outlineLevel="0" collapsed="false">
      <c r="A92" s="21" t="str">
        <f aca="false">IF('Öğrenci Listesi'!$A92="","",'Öğrenci Listesi'!$A92)</f>
        <v/>
      </c>
      <c r="B92" s="21" t="str">
        <f aca="false">IF('Öğrenci Listesi'!$A92="","",'Öğrenci Listesi'!$D92)</f>
        <v/>
      </c>
      <c r="C92" s="23" t="str">
        <f aca="false">IF('Öğrenci Listesi'!$A92="","",'Öğrenci Listesi'!$E92)</f>
        <v/>
      </c>
      <c r="D92" s="27"/>
      <c r="E92" s="27"/>
      <c r="F92" s="27"/>
      <c r="G92" s="27"/>
      <c r="H92" s="27"/>
      <c r="I92" s="21" t="str">
        <f aca="false">IF(COUNT(D92:H92)&lt;5,"",SUM(D92:H92))</f>
        <v/>
      </c>
      <c r="J92" s="27"/>
      <c r="K92" s="27"/>
      <c r="L92" s="27"/>
      <c r="M92" s="27"/>
      <c r="N92" s="27"/>
      <c r="O92" s="21" t="str">
        <f aca="false">IF(COUNT(J92:N92)&lt;5,"",SUM(J92:N92))</f>
        <v/>
      </c>
      <c r="P92" s="27"/>
      <c r="Q92" s="27"/>
      <c r="R92" s="27"/>
      <c r="S92" s="27"/>
      <c r="T92" s="21" t="str">
        <f aca="false">IF(COUNT(P92:S92)&lt;4,"",SUM(P92:S92))</f>
        <v/>
      </c>
      <c r="U92" s="27"/>
      <c r="V92" s="27"/>
      <c r="W92" s="27"/>
      <c r="X92" s="27"/>
      <c r="Y92" s="27"/>
      <c r="Z92" s="27"/>
      <c r="AA92" s="27"/>
      <c r="AB92" s="21" t="str">
        <f aca="false">IF(COUNT(U92:AA92)&lt;7,"",SUM(U92:AA92))</f>
        <v/>
      </c>
      <c r="AC92" s="23" t="str">
        <f aca="false">IF($A92="","",IF($I92="","Ara Rapor puanları eksik",IF($O92="","Ara Sunum puanları eksik",IF($T92="","Süreç Takibi puanları eksik",IF($AB92="","Final Raporu puanları eksik","Tamam")))))</f>
        <v/>
      </c>
      <c r="AD92" s="27"/>
    </row>
    <row r="93" customFormat="false" ht="19.5" hidden="false" customHeight="true" outlineLevel="0" collapsed="false">
      <c r="A93" s="21" t="str">
        <f aca="false">IF('Öğrenci Listesi'!$A93="","",'Öğrenci Listesi'!$A93)</f>
        <v/>
      </c>
      <c r="B93" s="21" t="str">
        <f aca="false">IF('Öğrenci Listesi'!$A93="","",'Öğrenci Listesi'!$D93)</f>
        <v/>
      </c>
      <c r="C93" s="23" t="str">
        <f aca="false">IF('Öğrenci Listesi'!$A93="","",'Öğrenci Listesi'!$E93)</f>
        <v/>
      </c>
      <c r="D93" s="27"/>
      <c r="E93" s="27"/>
      <c r="F93" s="27"/>
      <c r="G93" s="27"/>
      <c r="H93" s="27"/>
      <c r="I93" s="21" t="str">
        <f aca="false">IF(COUNT(D93:H93)&lt;5,"",SUM(D93:H93))</f>
        <v/>
      </c>
      <c r="J93" s="27"/>
      <c r="K93" s="27"/>
      <c r="L93" s="27"/>
      <c r="M93" s="27"/>
      <c r="N93" s="27"/>
      <c r="O93" s="21" t="str">
        <f aca="false">IF(COUNT(J93:N93)&lt;5,"",SUM(J93:N93))</f>
        <v/>
      </c>
      <c r="P93" s="27"/>
      <c r="Q93" s="27"/>
      <c r="R93" s="27"/>
      <c r="S93" s="27"/>
      <c r="T93" s="21" t="str">
        <f aca="false">IF(COUNT(P93:S93)&lt;4,"",SUM(P93:S93))</f>
        <v/>
      </c>
      <c r="U93" s="27"/>
      <c r="V93" s="27"/>
      <c r="W93" s="27"/>
      <c r="X93" s="27"/>
      <c r="Y93" s="27"/>
      <c r="Z93" s="27"/>
      <c r="AA93" s="27"/>
      <c r="AB93" s="21" t="str">
        <f aca="false">IF(COUNT(U93:AA93)&lt;7,"",SUM(U93:AA93))</f>
        <v/>
      </c>
      <c r="AC93" s="23" t="str">
        <f aca="false">IF($A93="","",IF($I93="","Ara Rapor puanları eksik",IF($O93="","Ara Sunum puanları eksik",IF($T93="","Süreç Takibi puanları eksik",IF($AB93="","Final Raporu puanları eksik","Tamam")))))</f>
        <v/>
      </c>
      <c r="AD93" s="27"/>
    </row>
    <row r="94" customFormat="false" ht="19.5" hidden="false" customHeight="true" outlineLevel="0" collapsed="false">
      <c r="A94" s="21" t="str">
        <f aca="false">IF('Öğrenci Listesi'!$A94="","",'Öğrenci Listesi'!$A94)</f>
        <v/>
      </c>
      <c r="B94" s="21" t="str">
        <f aca="false">IF('Öğrenci Listesi'!$A94="","",'Öğrenci Listesi'!$D94)</f>
        <v/>
      </c>
      <c r="C94" s="23" t="str">
        <f aca="false">IF('Öğrenci Listesi'!$A94="","",'Öğrenci Listesi'!$E94)</f>
        <v/>
      </c>
      <c r="D94" s="27"/>
      <c r="E94" s="27"/>
      <c r="F94" s="27"/>
      <c r="G94" s="27"/>
      <c r="H94" s="27"/>
      <c r="I94" s="21" t="str">
        <f aca="false">IF(COUNT(D94:H94)&lt;5,"",SUM(D94:H94))</f>
        <v/>
      </c>
      <c r="J94" s="27"/>
      <c r="K94" s="27"/>
      <c r="L94" s="27"/>
      <c r="M94" s="27"/>
      <c r="N94" s="27"/>
      <c r="O94" s="21" t="str">
        <f aca="false">IF(COUNT(J94:N94)&lt;5,"",SUM(J94:N94))</f>
        <v/>
      </c>
      <c r="P94" s="27"/>
      <c r="Q94" s="27"/>
      <c r="R94" s="27"/>
      <c r="S94" s="27"/>
      <c r="T94" s="21" t="str">
        <f aca="false">IF(COUNT(P94:S94)&lt;4,"",SUM(P94:S94))</f>
        <v/>
      </c>
      <c r="U94" s="27"/>
      <c r="V94" s="27"/>
      <c r="W94" s="27"/>
      <c r="X94" s="27"/>
      <c r="Y94" s="27"/>
      <c r="Z94" s="27"/>
      <c r="AA94" s="27"/>
      <c r="AB94" s="21" t="str">
        <f aca="false">IF(COUNT(U94:AA94)&lt;7,"",SUM(U94:AA94))</f>
        <v/>
      </c>
      <c r="AC94" s="23" t="str">
        <f aca="false">IF($A94="","",IF($I94="","Ara Rapor puanları eksik",IF($O94="","Ara Sunum puanları eksik",IF($T94="","Süreç Takibi puanları eksik",IF($AB94="","Final Raporu puanları eksik","Tamam")))))</f>
        <v/>
      </c>
      <c r="AD94" s="27"/>
    </row>
    <row r="95" customFormat="false" ht="19.5" hidden="false" customHeight="true" outlineLevel="0" collapsed="false">
      <c r="A95" s="21" t="str">
        <f aca="false">IF('Öğrenci Listesi'!$A95="","",'Öğrenci Listesi'!$A95)</f>
        <v/>
      </c>
      <c r="B95" s="21" t="str">
        <f aca="false">IF('Öğrenci Listesi'!$A95="","",'Öğrenci Listesi'!$D95)</f>
        <v/>
      </c>
      <c r="C95" s="23" t="str">
        <f aca="false">IF('Öğrenci Listesi'!$A95="","",'Öğrenci Listesi'!$E95)</f>
        <v/>
      </c>
      <c r="D95" s="27"/>
      <c r="E95" s="27"/>
      <c r="F95" s="27"/>
      <c r="G95" s="27"/>
      <c r="H95" s="27"/>
      <c r="I95" s="21" t="str">
        <f aca="false">IF(COUNT(D95:H95)&lt;5,"",SUM(D95:H95))</f>
        <v/>
      </c>
      <c r="J95" s="27"/>
      <c r="K95" s="27"/>
      <c r="L95" s="27"/>
      <c r="M95" s="27"/>
      <c r="N95" s="27"/>
      <c r="O95" s="21" t="str">
        <f aca="false">IF(COUNT(J95:N95)&lt;5,"",SUM(J95:N95))</f>
        <v/>
      </c>
      <c r="P95" s="27"/>
      <c r="Q95" s="27"/>
      <c r="R95" s="27"/>
      <c r="S95" s="27"/>
      <c r="T95" s="21" t="str">
        <f aca="false">IF(COUNT(P95:S95)&lt;4,"",SUM(P95:S95))</f>
        <v/>
      </c>
      <c r="U95" s="27"/>
      <c r="V95" s="27"/>
      <c r="W95" s="27"/>
      <c r="X95" s="27"/>
      <c r="Y95" s="27"/>
      <c r="Z95" s="27"/>
      <c r="AA95" s="27"/>
      <c r="AB95" s="21" t="str">
        <f aca="false">IF(COUNT(U95:AA95)&lt;7,"",SUM(U95:AA95))</f>
        <v/>
      </c>
      <c r="AC95" s="23" t="str">
        <f aca="false">IF($A95="","",IF($I95="","Ara Rapor puanları eksik",IF($O95="","Ara Sunum puanları eksik",IF($T95="","Süreç Takibi puanları eksik",IF($AB95="","Final Raporu puanları eksik","Tamam")))))</f>
        <v/>
      </c>
      <c r="AD95" s="27"/>
    </row>
    <row r="96" customFormat="false" ht="19.5" hidden="false" customHeight="true" outlineLevel="0" collapsed="false">
      <c r="A96" s="21" t="str">
        <f aca="false">IF('Öğrenci Listesi'!$A96="","",'Öğrenci Listesi'!$A96)</f>
        <v/>
      </c>
      <c r="B96" s="21" t="str">
        <f aca="false">IF('Öğrenci Listesi'!$A96="","",'Öğrenci Listesi'!$D96)</f>
        <v/>
      </c>
      <c r="C96" s="23" t="str">
        <f aca="false">IF('Öğrenci Listesi'!$A96="","",'Öğrenci Listesi'!$E96)</f>
        <v/>
      </c>
      <c r="D96" s="27"/>
      <c r="E96" s="27"/>
      <c r="F96" s="27"/>
      <c r="G96" s="27"/>
      <c r="H96" s="27"/>
      <c r="I96" s="21" t="str">
        <f aca="false">IF(COUNT(D96:H96)&lt;5,"",SUM(D96:H96))</f>
        <v/>
      </c>
      <c r="J96" s="27"/>
      <c r="K96" s="27"/>
      <c r="L96" s="27"/>
      <c r="M96" s="27"/>
      <c r="N96" s="27"/>
      <c r="O96" s="21" t="str">
        <f aca="false">IF(COUNT(J96:N96)&lt;5,"",SUM(J96:N96))</f>
        <v/>
      </c>
      <c r="P96" s="27"/>
      <c r="Q96" s="27"/>
      <c r="R96" s="27"/>
      <c r="S96" s="27"/>
      <c r="T96" s="21" t="str">
        <f aca="false">IF(COUNT(P96:S96)&lt;4,"",SUM(P96:S96))</f>
        <v/>
      </c>
      <c r="U96" s="27"/>
      <c r="V96" s="27"/>
      <c r="W96" s="27"/>
      <c r="X96" s="27"/>
      <c r="Y96" s="27"/>
      <c r="Z96" s="27"/>
      <c r="AA96" s="27"/>
      <c r="AB96" s="21" t="str">
        <f aca="false">IF(COUNT(U96:AA96)&lt;7,"",SUM(U96:AA96))</f>
        <v/>
      </c>
      <c r="AC96" s="23" t="str">
        <f aca="false">IF($A96="","",IF($I96="","Ara Rapor puanları eksik",IF($O96="","Ara Sunum puanları eksik",IF($T96="","Süreç Takibi puanları eksik",IF($AB96="","Final Raporu puanları eksik","Tamam")))))</f>
        <v/>
      </c>
      <c r="AD96" s="27"/>
    </row>
    <row r="97" customFormat="false" ht="19.5" hidden="false" customHeight="true" outlineLevel="0" collapsed="false">
      <c r="A97" s="21" t="str">
        <f aca="false">IF('Öğrenci Listesi'!$A97="","",'Öğrenci Listesi'!$A97)</f>
        <v/>
      </c>
      <c r="B97" s="21" t="str">
        <f aca="false">IF('Öğrenci Listesi'!$A97="","",'Öğrenci Listesi'!$D97)</f>
        <v/>
      </c>
      <c r="C97" s="23" t="str">
        <f aca="false">IF('Öğrenci Listesi'!$A97="","",'Öğrenci Listesi'!$E97)</f>
        <v/>
      </c>
      <c r="D97" s="27"/>
      <c r="E97" s="27"/>
      <c r="F97" s="27"/>
      <c r="G97" s="27"/>
      <c r="H97" s="27"/>
      <c r="I97" s="21" t="str">
        <f aca="false">IF(COUNT(D97:H97)&lt;5,"",SUM(D97:H97))</f>
        <v/>
      </c>
      <c r="J97" s="27"/>
      <c r="K97" s="27"/>
      <c r="L97" s="27"/>
      <c r="M97" s="27"/>
      <c r="N97" s="27"/>
      <c r="O97" s="21" t="str">
        <f aca="false">IF(COUNT(J97:N97)&lt;5,"",SUM(J97:N97))</f>
        <v/>
      </c>
      <c r="P97" s="27"/>
      <c r="Q97" s="27"/>
      <c r="R97" s="27"/>
      <c r="S97" s="27"/>
      <c r="T97" s="21" t="str">
        <f aca="false">IF(COUNT(P97:S97)&lt;4,"",SUM(P97:S97))</f>
        <v/>
      </c>
      <c r="U97" s="27"/>
      <c r="V97" s="27"/>
      <c r="W97" s="27"/>
      <c r="X97" s="27"/>
      <c r="Y97" s="27"/>
      <c r="Z97" s="27"/>
      <c r="AA97" s="27"/>
      <c r="AB97" s="21" t="str">
        <f aca="false">IF(COUNT(U97:AA97)&lt;7,"",SUM(U97:AA97))</f>
        <v/>
      </c>
      <c r="AC97" s="23" t="str">
        <f aca="false">IF($A97="","",IF($I97="","Ara Rapor puanları eksik",IF($O97="","Ara Sunum puanları eksik",IF($T97="","Süreç Takibi puanları eksik",IF($AB97="","Final Raporu puanları eksik","Tamam")))))</f>
        <v/>
      </c>
      <c r="AD97" s="27"/>
    </row>
    <row r="98" customFormat="false" ht="19.5" hidden="false" customHeight="true" outlineLevel="0" collapsed="false">
      <c r="A98" s="21" t="str">
        <f aca="false">IF('Öğrenci Listesi'!$A98="","",'Öğrenci Listesi'!$A98)</f>
        <v/>
      </c>
      <c r="B98" s="21" t="str">
        <f aca="false">IF('Öğrenci Listesi'!$A98="","",'Öğrenci Listesi'!$D98)</f>
        <v/>
      </c>
      <c r="C98" s="23" t="str">
        <f aca="false">IF('Öğrenci Listesi'!$A98="","",'Öğrenci Listesi'!$E98)</f>
        <v/>
      </c>
      <c r="D98" s="27"/>
      <c r="E98" s="27"/>
      <c r="F98" s="27"/>
      <c r="G98" s="27"/>
      <c r="H98" s="27"/>
      <c r="I98" s="21" t="str">
        <f aca="false">IF(COUNT(D98:H98)&lt;5,"",SUM(D98:H98))</f>
        <v/>
      </c>
      <c r="J98" s="27"/>
      <c r="K98" s="27"/>
      <c r="L98" s="27"/>
      <c r="M98" s="27"/>
      <c r="N98" s="27"/>
      <c r="O98" s="21" t="str">
        <f aca="false">IF(COUNT(J98:N98)&lt;5,"",SUM(J98:N98))</f>
        <v/>
      </c>
      <c r="P98" s="27"/>
      <c r="Q98" s="27"/>
      <c r="R98" s="27"/>
      <c r="S98" s="27"/>
      <c r="T98" s="21" t="str">
        <f aca="false">IF(COUNT(P98:S98)&lt;4,"",SUM(P98:S98))</f>
        <v/>
      </c>
      <c r="U98" s="27"/>
      <c r="V98" s="27"/>
      <c r="W98" s="27"/>
      <c r="X98" s="27"/>
      <c r="Y98" s="27"/>
      <c r="Z98" s="27"/>
      <c r="AA98" s="27"/>
      <c r="AB98" s="21" t="str">
        <f aca="false">IF(COUNT(U98:AA98)&lt;7,"",SUM(U98:AA98))</f>
        <v/>
      </c>
      <c r="AC98" s="23" t="str">
        <f aca="false">IF($A98="","",IF($I98="","Ara Rapor puanları eksik",IF($O98="","Ara Sunum puanları eksik",IF($T98="","Süreç Takibi puanları eksik",IF($AB98="","Final Raporu puanları eksik","Tamam")))))</f>
        <v/>
      </c>
      <c r="AD98" s="27"/>
    </row>
    <row r="99" customFormat="false" ht="19.5" hidden="false" customHeight="true" outlineLevel="0" collapsed="false">
      <c r="A99" s="21" t="str">
        <f aca="false">IF('Öğrenci Listesi'!$A99="","",'Öğrenci Listesi'!$A99)</f>
        <v/>
      </c>
      <c r="B99" s="21" t="str">
        <f aca="false">IF('Öğrenci Listesi'!$A99="","",'Öğrenci Listesi'!$D99)</f>
        <v/>
      </c>
      <c r="C99" s="23" t="str">
        <f aca="false">IF('Öğrenci Listesi'!$A99="","",'Öğrenci Listesi'!$E99)</f>
        <v/>
      </c>
      <c r="D99" s="27"/>
      <c r="E99" s="27"/>
      <c r="F99" s="27"/>
      <c r="G99" s="27"/>
      <c r="H99" s="27"/>
      <c r="I99" s="21" t="str">
        <f aca="false">IF(COUNT(D99:H99)&lt;5,"",SUM(D99:H99))</f>
        <v/>
      </c>
      <c r="J99" s="27"/>
      <c r="K99" s="27"/>
      <c r="L99" s="27"/>
      <c r="M99" s="27"/>
      <c r="N99" s="27"/>
      <c r="O99" s="21" t="str">
        <f aca="false">IF(COUNT(J99:N99)&lt;5,"",SUM(J99:N99))</f>
        <v/>
      </c>
      <c r="P99" s="27"/>
      <c r="Q99" s="27"/>
      <c r="R99" s="27"/>
      <c r="S99" s="27"/>
      <c r="T99" s="21" t="str">
        <f aca="false">IF(COUNT(P99:S99)&lt;4,"",SUM(P99:S99))</f>
        <v/>
      </c>
      <c r="U99" s="27"/>
      <c r="V99" s="27"/>
      <c r="W99" s="27"/>
      <c r="X99" s="27"/>
      <c r="Y99" s="27"/>
      <c r="Z99" s="27"/>
      <c r="AA99" s="27"/>
      <c r="AB99" s="21" t="str">
        <f aca="false">IF(COUNT(U99:AA99)&lt;7,"",SUM(U99:AA99))</f>
        <v/>
      </c>
      <c r="AC99" s="23" t="str">
        <f aca="false">IF($A99="","",IF($I99="","Ara Rapor puanları eksik",IF($O99="","Ara Sunum puanları eksik",IF($T99="","Süreç Takibi puanları eksik",IF($AB99="","Final Raporu puanları eksik","Tamam")))))</f>
        <v/>
      </c>
      <c r="AD99" s="27"/>
    </row>
    <row r="100" customFormat="false" ht="19.5" hidden="false" customHeight="true" outlineLevel="0" collapsed="false">
      <c r="A100" s="21" t="str">
        <f aca="false">IF('Öğrenci Listesi'!$A100="","",'Öğrenci Listesi'!$A100)</f>
        <v/>
      </c>
      <c r="B100" s="21" t="str">
        <f aca="false">IF('Öğrenci Listesi'!$A100="","",'Öğrenci Listesi'!$D100)</f>
        <v/>
      </c>
      <c r="C100" s="23" t="str">
        <f aca="false">IF('Öğrenci Listesi'!$A100="","",'Öğrenci Listesi'!$E100)</f>
        <v/>
      </c>
      <c r="D100" s="27"/>
      <c r="E100" s="27"/>
      <c r="F100" s="27"/>
      <c r="G100" s="27"/>
      <c r="H100" s="27"/>
      <c r="I100" s="21" t="str">
        <f aca="false">IF(COUNT(D100:H100)&lt;5,"",SUM(D100:H100))</f>
        <v/>
      </c>
      <c r="J100" s="27"/>
      <c r="K100" s="27"/>
      <c r="L100" s="27"/>
      <c r="M100" s="27"/>
      <c r="N100" s="27"/>
      <c r="O100" s="21" t="str">
        <f aca="false">IF(COUNT(J100:N100)&lt;5,"",SUM(J100:N100))</f>
        <v/>
      </c>
      <c r="P100" s="27"/>
      <c r="Q100" s="27"/>
      <c r="R100" s="27"/>
      <c r="S100" s="27"/>
      <c r="T100" s="21" t="str">
        <f aca="false">IF(COUNT(P100:S100)&lt;4,"",SUM(P100:S100))</f>
        <v/>
      </c>
      <c r="U100" s="27"/>
      <c r="V100" s="27"/>
      <c r="W100" s="27"/>
      <c r="X100" s="27"/>
      <c r="Y100" s="27"/>
      <c r="Z100" s="27"/>
      <c r="AA100" s="27"/>
      <c r="AB100" s="21" t="str">
        <f aca="false">IF(COUNT(U100:AA100)&lt;7,"",SUM(U100:AA100))</f>
        <v/>
      </c>
      <c r="AC100" s="23" t="str">
        <f aca="false">IF($A100="","",IF($I100="","Ara Rapor puanları eksik",IF($O100="","Ara Sunum puanları eksik",IF($T100="","Süreç Takibi puanları eksik",IF($AB100="","Final Raporu puanları eksik","Tamam")))))</f>
        <v/>
      </c>
      <c r="AD100" s="27"/>
    </row>
    <row r="101" customFormat="false" ht="19.5" hidden="false" customHeight="true" outlineLevel="0" collapsed="false">
      <c r="A101" s="21" t="str">
        <f aca="false">IF('Öğrenci Listesi'!$A101="","",'Öğrenci Listesi'!$A101)</f>
        <v/>
      </c>
      <c r="B101" s="21" t="str">
        <f aca="false">IF('Öğrenci Listesi'!$A101="","",'Öğrenci Listesi'!$D101)</f>
        <v/>
      </c>
      <c r="C101" s="23" t="str">
        <f aca="false">IF('Öğrenci Listesi'!$A101="","",'Öğrenci Listesi'!$E101)</f>
        <v/>
      </c>
      <c r="D101" s="27"/>
      <c r="E101" s="27"/>
      <c r="F101" s="27"/>
      <c r="G101" s="27"/>
      <c r="H101" s="27"/>
      <c r="I101" s="21" t="str">
        <f aca="false">IF(COUNT(D101:H101)&lt;5,"",SUM(D101:H101))</f>
        <v/>
      </c>
      <c r="J101" s="27"/>
      <c r="K101" s="27"/>
      <c r="L101" s="27"/>
      <c r="M101" s="27"/>
      <c r="N101" s="27"/>
      <c r="O101" s="21" t="str">
        <f aca="false">IF(COUNT(J101:N101)&lt;5,"",SUM(J101:N101))</f>
        <v/>
      </c>
      <c r="P101" s="27"/>
      <c r="Q101" s="27"/>
      <c r="R101" s="27"/>
      <c r="S101" s="27"/>
      <c r="T101" s="21" t="str">
        <f aca="false">IF(COUNT(P101:S101)&lt;4,"",SUM(P101:S101))</f>
        <v/>
      </c>
      <c r="U101" s="27"/>
      <c r="V101" s="27"/>
      <c r="W101" s="27"/>
      <c r="X101" s="27"/>
      <c r="Y101" s="27"/>
      <c r="Z101" s="27"/>
      <c r="AA101" s="27"/>
      <c r="AB101" s="21" t="str">
        <f aca="false">IF(COUNT(U101:AA101)&lt;7,"",SUM(U101:AA101))</f>
        <v/>
      </c>
      <c r="AC101" s="23" t="str">
        <f aca="false">IF($A101="","",IF($I101="","Ara Rapor puanları eksik",IF($O101="","Ara Sunum puanları eksik",IF($T101="","Süreç Takibi puanları eksik",IF($AB101="","Final Raporu puanları eksik","Tamam")))))</f>
        <v/>
      </c>
      <c r="AD101" s="27"/>
    </row>
    <row r="102" customFormat="false" ht="19.5" hidden="false" customHeight="true" outlineLevel="0" collapsed="false">
      <c r="A102" s="21" t="str">
        <f aca="false">IF('Öğrenci Listesi'!$A102="","",'Öğrenci Listesi'!$A102)</f>
        <v/>
      </c>
      <c r="B102" s="21" t="str">
        <f aca="false">IF('Öğrenci Listesi'!$A102="","",'Öğrenci Listesi'!$D102)</f>
        <v/>
      </c>
      <c r="C102" s="23" t="str">
        <f aca="false">IF('Öğrenci Listesi'!$A102="","",'Öğrenci Listesi'!$E102)</f>
        <v/>
      </c>
      <c r="D102" s="27"/>
      <c r="E102" s="27"/>
      <c r="F102" s="27"/>
      <c r="G102" s="27"/>
      <c r="H102" s="27"/>
      <c r="I102" s="21" t="str">
        <f aca="false">IF(COUNT(D102:H102)&lt;5,"",SUM(D102:H102))</f>
        <v/>
      </c>
      <c r="J102" s="27"/>
      <c r="K102" s="27"/>
      <c r="L102" s="27"/>
      <c r="M102" s="27"/>
      <c r="N102" s="27"/>
      <c r="O102" s="21" t="str">
        <f aca="false">IF(COUNT(J102:N102)&lt;5,"",SUM(J102:N102))</f>
        <v/>
      </c>
      <c r="P102" s="27"/>
      <c r="Q102" s="27"/>
      <c r="R102" s="27"/>
      <c r="S102" s="27"/>
      <c r="T102" s="21" t="str">
        <f aca="false">IF(COUNT(P102:S102)&lt;4,"",SUM(P102:S102))</f>
        <v/>
      </c>
      <c r="U102" s="27"/>
      <c r="V102" s="27"/>
      <c r="W102" s="27"/>
      <c r="X102" s="27"/>
      <c r="Y102" s="27"/>
      <c r="Z102" s="27"/>
      <c r="AA102" s="27"/>
      <c r="AB102" s="21" t="str">
        <f aca="false">IF(COUNT(U102:AA102)&lt;7,"",SUM(U102:AA102))</f>
        <v/>
      </c>
      <c r="AC102" s="23" t="str">
        <f aca="false">IF($A102="","",IF($I102="","Ara Rapor puanları eksik",IF($O102="","Ara Sunum puanları eksik",IF($T102="","Süreç Takibi puanları eksik",IF($AB102="","Final Raporu puanları eksik","Tamam")))))</f>
        <v/>
      </c>
      <c r="AD102" s="27"/>
    </row>
    <row r="103" customFormat="false" ht="19.5" hidden="false" customHeight="true" outlineLevel="0" collapsed="false">
      <c r="A103" s="21" t="str">
        <f aca="false">IF('Öğrenci Listesi'!$A103="","",'Öğrenci Listesi'!$A103)</f>
        <v/>
      </c>
      <c r="B103" s="21" t="str">
        <f aca="false">IF('Öğrenci Listesi'!$A103="","",'Öğrenci Listesi'!$D103)</f>
        <v/>
      </c>
      <c r="C103" s="23" t="str">
        <f aca="false">IF('Öğrenci Listesi'!$A103="","",'Öğrenci Listesi'!$E103)</f>
        <v/>
      </c>
      <c r="D103" s="27"/>
      <c r="E103" s="27"/>
      <c r="F103" s="27"/>
      <c r="G103" s="27"/>
      <c r="H103" s="27"/>
      <c r="I103" s="21" t="str">
        <f aca="false">IF(COUNT(D103:H103)&lt;5,"",SUM(D103:H103))</f>
        <v/>
      </c>
      <c r="J103" s="27"/>
      <c r="K103" s="27"/>
      <c r="L103" s="27"/>
      <c r="M103" s="27"/>
      <c r="N103" s="27"/>
      <c r="O103" s="21" t="str">
        <f aca="false">IF(COUNT(J103:N103)&lt;5,"",SUM(J103:N103))</f>
        <v/>
      </c>
      <c r="P103" s="27"/>
      <c r="Q103" s="27"/>
      <c r="R103" s="27"/>
      <c r="S103" s="27"/>
      <c r="T103" s="21" t="str">
        <f aca="false">IF(COUNT(P103:S103)&lt;4,"",SUM(P103:S103))</f>
        <v/>
      </c>
      <c r="U103" s="27"/>
      <c r="V103" s="27"/>
      <c r="W103" s="27"/>
      <c r="X103" s="27"/>
      <c r="Y103" s="27"/>
      <c r="Z103" s="27"/>
      <c r="AA103" s="27"/>
      <c r="AB103" s="21" t="str">
        <f aca="false">IF(COUNT(U103:AA103)&lt;7,"",SUM(U103:AA103))</f>
        <v/>
      </c>
      <c r="AC103" s="23" t="str">
        <f aca="false">IF($A103="","",IF($I103="","Ara Rapor puanları eksik",IF($O103="","Ara Sunum puanları eksik",IF($T103="","Süreç Takibi puanları eksik",IF($AB103="","Final Raporu puanları eksik","Tamam")))))</f>
        <v/>
      </c>
      <c r="AD103" s="27"/>
    </row>
    <row r="104" customFormat="false" ht="19.5" hidden="false" customHeight="true" outlineLevel="0" collapsed="false">
      <c r="A104" s="21" t="str">
        <f aca="false">IF('Öğrenci Listesi'!$A104="","",'Öğrenci Listesi'!$A104)</f>
        <v/>
      </c>
      <c r="B104" s="21" t="str">
        <f aca="false">IF('Öğrenci Listesi'!$A104="","",'Öğrenci Listesi'!$D104)</f>
        <v/>
      </c>
      <c r="C104" s="23" t="str">
        <f aca="false">IF('Öğrenci Listesi'!$A104="","",'Öğrenci Listesi'!$E104)</f>
        <v/>
      </c>
      <c r="D104" s="27"/>
      <c r="E104" s="27"/>
      <c r="F104" s="27"/>
      <c r="G104" s="27"/>
      <c r="H104" s="27"/>
      <c r="I104" s="21" t="str">
        <f aca="false">IF(COUNT(D104:H104)&lt;5,"",SUM(D104:H104))</f>
        <v/>
      </c>
      <c r="J104" s="27"/>
      <c r="K104" s="27"/>
      <c r="L104" s="27"/>
      <c r="M104" s="27"/>
      <c r="N104" s="27"/>
      <c r="O104" s="21" t="str">
        <f aca="false">IF(COUNT(J104:N104)&lt;5,"",SUM(J104:N104))</f>
        <v/>
      </c>
      <c r="P104" s="27"/>
      <c r="Q104" s="27"/>
      <c r="R104" s="27"/>
      <c r="S104" s="27"/>
      <c r="T104" s="21" t="str">
        <f aca="false">IF(COUNT(P104:S104)&lt;4,"",SUM(P104:S104))</f>
        <v/>
      </c>
      <c r="U104" s="27"/>
      <c r="V104" s="27"/>
      <c r="W104" s="27"/>
      <c r="X104" s="27"/>
      <c r="Y104" s="27"/>
      <c r="Z104" s="27"/>
      <c r="AA104" s="27"/>
      <c r="AB104" s="21" t="str">
        <f aca="false">IF(COUNT(U104:AA104)&lt;7,"",SUM(U104:AA104))</f>
        <v/>
      </c>
      <c r="AC104" s="23" t="str">
        <f aca="false">IF($A104="","",IF($I104="","Ara Rapor puanları eksik",IF($O104="","Ara Sunum puanları eksik",IF($T104="","Süreç Takibi puanları eksik",IF($AB104="","Final Raporu puanları eksik","Tamam")))))</f>
        <v/>
      </c>
      <c r="AD104" s="27"/>
    </row>
    <row r="105" customFormat="false" ht="19.5" hidden="false" customHeight="true" outlineLevel="0" collapsed="false">
      <c r="A105" s="21" t="str">
        <f aca="false">IF('Öğrenci Listesi'!$A105="","",'Öğrenci Listesi'!$A105)</f>
        <v/>
      </c>
      <c r="B105" s="21" t="str">
        <f aca="false">IF('Öğrenci Listesi'!$A105="","",'Öğrenci Listesi'!$D105)</f>
        <v/>
      </c>
      <c r="C105" s="23" t="str">
        <f aca="false">IF('Öğrenci Listesi'!$A105="","",'Öğrenci Listesi'!$E105)</f>
        <v/>
      </c>
      <c r="D105" s="27"/>
      <c r="E105" s="27"/>
      <c r="F105" s="27"/>
      <c r="G105" s="27"/>
      <c r="H105" s="27"/>
      <c r="I105" s="21" t="str">
        <f aca="false">IF(COUNT(D105:H105)&lt;5,"",SUM(D105:H105))</f>
        <v/>
      </c>
      <c r="J105" s="27"/>
      <c r="K105" s="27"/>
      <c r="L105" s="27"/>
      <c r="M105" s="27"/>
      <c r="N105" s="27"/>
      <c r="O105" s="21" t="str">
        <f aca="false">IF(COUNT(J105:N105)&lt;5,"",SUM(J105:N105))</f>
        <v/>
      </c>
      <c r="P105" s="27"/>
      <c r="Q105" s="27"/>
      <c r="R105" s="27"/>
      <c r="S105" s="27"/>
      <c r="T105" s="21" t="str">
        <f aca="false">IF(COUNT(P105:S105)&lt;4,"",SUM(P105:S105))</f>
        <v/>
      </c>
      <c r="U105" s="27"/>
      <c r="V105" s="27"/>
      <c r="W105" s="27"/>
      <c r="X105" s="27"/>
      <c r="Y105" s="27"/>
      <c r="Z105" s="27"/>
      <c r="AA105" s="27"/>
      <c r="AB105" s="21" t="str">
        <f aca="false">IF(COUNT(U105:AA105)&lt;7,"",SUM(U105:AA105))</f>
        <v/>
      </c>
      <c r="AC105" s="23" t="str">
        <f aca="false">IF($A105="","",IF($I105="","Ara Rapor puanları eksik",IF($O105="","Ara Sunum puanları eksik",IF($T105="","Süreç Takibi puanları eksik",IF($AB105="","Final Raporu puanları eksik","Tamam")))))</f>
        <v/>
      </c>
      <c r="AD105" s="27"/>
    </row>
    <row r="106" customFormat="false" ht="19.5" hidden="false" customHeight="true" outlineLevel="0" collapsed="false">
      <c r="A106" s="21" t="str">
        <f aca="false">IF('Öğrenci Listesi'!$A106="","",'Öğrenci Listesi'!$A106)</f>
        <v/>
      </c>
      <c r="B106" s="21" t="str">
        <f aca="false">IF('Öğrenci Listesi'!$A106="","",'Öğrenci Listesi'!$D106)</f>
        <v/>
      </c>
      <c r="C106" s="23" t="str">
        <f aca="false">IF('Öğrenci Listesi'!$A106="","",'Öğrenci Listesi'!$E106)</f>
        <v/>
      </c>
      <c r="D106" s="27"/>
      <c r="E106" s="27"/>
      <c r="F106" s="27"/>
      <c r="G106" s="27"/>
      <c r="H106" s="27"/>
      <c r="I106" s="21" t="str">
        <f aca="false">IF(COUNT(D106:H106)&lt;5,"",SUM(D106:H106))</f>
        <v/>
      </c>
      <c r="J106" s="27"/>
      <c r="K106" s="27"/>
      <c r="L106" s="27"/>
      <c r="M106" s="27"/>
      <c r="N106" s="27"/>
      <c r="O106" s="21" t="str">
        <f aca="false">IF(COUNT(J106:N106)&lt;5,"",SUM(J106:N106))</f>
        <v/>
      </c>
      <c r="P106" s="27"/>
      <c r="Q106" s="27"/>
      <c r="R106" s="27"/>
      <c r="S106" s="27"/>
      <c r="T106" s="21" t="str">
        <f aca="false">IF(COUNT(P106:S106)&lt;4,"",SUM(P106:S106))</f>
        <v/>
      </c>
      <c r="U106" s="27"/>
      <c r="V106" s="27"/>
      <c r="W106" s="27"/>
      <c r="X106" s="27"/>
      <c r="Y106" s="27"/>
      <c r="Z106" s="27"/>
      <c r="AA106" s="27"/>
      <c r="AB106" s="21" t="str">
        <f aca="false">IF(COUNT(U106:AA106)&lt;7,"",SUM(U106:AA106))</f>
        <v/>
      </c>
      <c r="AC106" s="23" t="str">
        <f aca="false">IF($A106="","",IF($I106="","Ara Rapor puanları eksik",IF($O106="","Ara Sunum puanları eksik",IF($T106="","Süreç Takibi puanları eksik",IF($AB106="","Final Raporu puanları eksik","Tamam")))))</f>
        <v/>
      </c>
      <c r="AD106" s="27"/>
    </row>
    <row r="107" customFormat="false" ht="19.5" hidden="false" customHeight="true" outlineLevel="0" collapsed="false">
      <c r="A107" s="21" t="str">
        <f aca="false">IF('Öğrenci Listesi'!$A107="","",'Öğrenci Listesi'!$A107)</f>
        <v/>
      </c>
      <c r="B107" s="21" t="str">
        <f aca="false">IF('Öğrenci Listesi'!$A107="","",'Öğrenci Listesi'!$D107)</f>
        <v/>
      </c>
      <c r="C107" s="23" t="str">
        <f aca="false">IF('Öğrenci Listesi'!$A107="","",'Öğrenci Listesi'!$E107)</f>
        <v/>
      </c>
      <c r="D107" s="27"/>
      <c r="E107" s="27"/>
      <c r="F107" s="27"/>
      <c r="G107" s="27"/>
      <c r="H107" s="27"/>
      <c r="I107" s="21" t="str">
        <f aca="false">IF(COUNT(D107:H107)&lt;5,"",SUM(D107:H107))</f>
        <v/>
      </c>
      <c r="J107" s="27"/>
      <c r="K107" s="27"/>
      <c r="L107" s="27"/>
      <c r="M107" s="27"/>
      <c r="N107" s="27"/>
      <c r="O107" s="21" t="str">
        <f aca="false">IF(COUNT(J107:N107)&lt;5,"",SUM(J107:N107))</f>
        <v/>
      </c>
      <c r="P107" s="27"/>
      <c r="Q107" s="27"/>
      <c r="R107" s="27"/>
      <c r="S107" s="27"/>
      <c r="T107" s="21" t="str">
        <f aca="false">IF(COUNT(P107:S107)&lt;4,"",SUM(P107:S107))</f>
        <v/>
      </c>
      <c r="U107" s="27"/>
      <c r="V107" s="27"/>
      <c r="W107" s="27"/>
      <c r="X107" s="27"/>
      <c r="Y107" s="27"/>
      <c r="Z107" s="27"/>
      <c r="AA107" s="27"/>
      <c r="AB107" s="21" t="str">
        <f aca="false">IF(COUNT(U107:AA107)&lt;7,"",SUM(U107:AA107))</f>
        <v/>
      </c>
      <c r="AC107" s="23" t="str">
        <f aca="false">IF($A107="","",IF($I107="","Ara Rapor puanları eksik",IF($O107="","Ara Sunum puanları eksik",IF($T107="","Süreç Takibi puanları eksik",IF($AB107="","Final Raporu puanları eksik","Tamam")))))</f>
        <v/>
      </c>
      <c r="AD107" s="27"/>
    </row>
    <row r="108" customFormat="false" ht="19.5" hidden="false" customHeight="true" outlineLevel="0" collapsed="false">
      <c r="A108" s="21" t="str">
        <f aca="false">IF('Öğrenci Listesi'!$A108="","",'Öğrenci Listesi'!$A108)</f>
        <v/>
      </c>
      <c r="B108" s="21" t="str">
        <f aca="false">IF('Öğrenci Listesi'!$A108="","",'Öğrenci Listesi'!$D108)</f>
        <v/>
      </c>
      <c r="C108" s="23" t="str">
        <f aca="false">IF('Öğrenci Listesi'!$A108="","",'Öğrenci Listesi'!$E108)</f>
        <v/>
      </c>
      <c r="D108" s="27"/>
      <c r="E108" s="27"/>
      <c r="F108" s="27"/>
      <c r="G108" s="27"/>
      <c r="H108" s="27"/>
      <c r="I108" s="21" t="str">
        <f aca="false">IF(COUNT(D108:H108)&lt;5,"",SUM(D108:H108))</f>
        <v/>
      </c>
      <c r="J108" s="27"/>
      <c r="K108" s="27"/>
      <c r="L108" s="27"/>
      <c r="M108" s="27"/>
      <c r="N108" s="27"/>
      <c r="O108" s="21" t="str">
        <f aca="false">IF(COUNT(J108:N108)&lt;5,"",SUM(J108:N108))</f>
        <v/>
      </c>
      <c r="P108" s="27"/>
      <c r="Q108" s="27"/>
      <c r="R108" s="27"/>
      <c r="S108" s="27"/>
      <c r="T108" s="21" t="str">
        <f aca="false">IF(COUNT(P108:S108)&lt;4,"",SUM(P108:S108))</f>
        <v/>
      </c>
      <c r="U108" s="27"/>
      <c r="V108" s="27"/>
      <c r="W108" s="27"/>
      <c r="X108" s="27"/>
      <c r="Y108" s="27"/>
      <c r="Z108" s="27"/>
      <c r="AA108" s="27"/>
      <c r="AB108" s="21" t="str">
        <f aca="false">IF(COUNT(U108:AA108)&lt;7,"",SUM(U108:AA108))</f>
        <v/>
      </c>
      <c r="AC108" s="23" t="str">
        <f aca="false">IF($A108="","",IF($I108="","Ara Rapor puanları eksik",IF($O108="","Ara Sunum puanları eksik",IF($T108="","Süreç Takibi puanları eksik",IF($AB108="","Final Raporu puanları eksik","Tamam")))))</f>
        <v/>
      </c>
      <c r="AD108" s="27"/>
    </row>
    <row r="109" customFormat="false" ht="19.5" hidden="false" customHeight="true" outlineLevel="0" collapsed="false">
      <c r="A109" s="21" t="str">
        <f aca="false">IF('Öğrenci Listesi'!$A109="","",'Öğrenci Listesi'!$A109)</f>
        <v/>
      </c>
      <c r="B109" s="21" t="str">
        <f aca="false">IF('Öğrenci Listesi'!$A109="","",'Öğrenci Listesi'!$D109)</f>
        <v/>
      </c>
      <c r="C109" s="23" t="str">
        <f aca="false">IF('Öğrenci Listesi'!$A109="","",'Öğrenci Listesi'!$E109)</f>
        <v/>
      </c>
      <c r="D109" s="27"/>
      <c r="E109" s="27"/>
      <c r="F109" s="27"/>
      <c r="G109" s="27"/>
      <c r="H109" s="27"/>
      <c r="I109" s="21" t="str">
        <f aca="false">IF(COUNT(D109:H109)&lt;5,"",SUM(D109:H109))</f>
        <v/>
      </c>
      <c r="J109" s="27"/>
      <c r="K109" s="27"/>
      <c r="L109" s="27"/>
      <c r="M109" s="27"/>
      <c r="N109" s="27"/>
      <c r="O109" s="21" t="str">
        <f aca="false">IF(COUNT(J109:N109)&lt;5,"",SUM(J109:N109))</f>
        <v/>
      </c>
      <c r="P109" s="27"/>
      <c r="Q109" s="27"/>
      <c r="R109" s="27"/>
      <c r="S109" s="27"/>
      <c r="T109" s="21" t="str">
        <f aca="false">IF(COUNT(P109:S109)&lt;4,"",SUM(P109:S109))</f>
        <v/>
      </c>
      <c r="U109" s="27"/>
      <c r="V109" s="27"/>
      <c r="W109" s="27"/>
      <c r="X109" s="27"/>
      <c r="Y109" s="27"/>
      <c r="Z109" s="27"/>
      <c r="AA109" s="27"/>
      <c r="AB109" s="21" t="str">
        <f aca="false">IF(COUNT(U109:AA109)&lt;7,"",SUM(U109:AA109))</f>
        <v/>
      </c>
      <c r="AC109" s="23" t="str">
        <f aca="false">IF($A109="","",IF($I109="","Ara Rapor puanları eksik",IF($O109="","Ara Sunum puanları eksik",IF($T109="","Süreç Takibi puanları eksik",IF($AB109="","Final Raporu puanları eksik","Tamam")))))</f>
        <v/>
      </c>
      <c r="AD109" s="27"/>
    </row>
    <row r="110" customFormat="false" ht="19.5" hidden="false" customHeight="true" outlineLevel="0" collapsed="false">
      <c r="A110" s="21" t="str">
        <f aca="false">IF('Öğrenci Listesi'!$A110="","",'Öğrenci Listesi'!$A110)</f>
        <v/>
      </c>
      <c r="B110" s="21" t="str">
        <f aca="false">IF('Öğrenci Listesi'!$A110="","",'Öğrenci Listesi'!$D110)</f>
        <v/>
      </c>
      <c r="C110" s="23" t="str">
        <f aca="false">IF('Öğrenci Listesi'!$A110="","",'Öğrenci Listesi'!$E110)</f>
        <v/>
      </c>
      <c r="D110" s="27"/>
      <c r="E110" s="27"/>
      <c r="F110" s="27"/>
      <c r="G110" s="27"/>
      <c r="H110" s="27"/>
      <c r="I110" s="21" t="str">
        <f aca="false">IF(COUNT(D110:H110)&lt;5,"",SUM(D110:H110))</f>
        <v/>
      </c>
      <c r="J110" s="27"/>
      <c r="K110" s="27"/>
      <c r="L110" s="27"/>
      <c r="M110" s="27"/>
      <c r="N110" s="27"/>
      <c r="O110" s="21" t="str">
        <f aca="false">IF(COUNT(J110:N110)&lt;5,"",SUM(J110:N110))</f>
        <v/>
      </c>
      <c r="P110" s="27"/>
      <c r="Q110" s="27"/>
      <c r="R110" s="27"/>
      <c r="S110" s="27"/>
      <c r="T110" s="21" t="str">
        <f aca="false">IF(COUNT(P110:S110)&lt;4,"",SUM(P110:S110))</f>
        <v/>
      </c>
      <c r="U110" s="27"/>
      <c r="V110" s="27"/>
      <c r="W110" s="27"/>
      <c r="X110" s="27"/>
      <c r="Y110" s="27"/>
      <c r="Z110" s="27"/>
      <c r="AA110" s="27"/>
      <c r="AB110" s="21" t="str">
        <f aca="false">IF(COUNT(U110:AA110)&lt;7,"",SUM(U110:AA110))</f>
        <v/>
      </c>
      <c r="AC110" s="23" t="str">
        <f aca="false">IF($A110="","",IF($I110="","Ara Rapor puanları eksik",IF($O110="","Ara Sunum puanları eksik",IF($T110="","Süreç Takibi puanları eksik",IF($AB110="","Final Raporu puanları eksik","Tamam")))))</f>
        <v/>
      </c>
      <c r="AD110" s="27"/>
    </row>
    <row r="111" customFormat="false" ht="19.5" hidden="false" customHeight="true" outlineLevel="0" collapsed="false">
      <c r="A111" s="21" t="str">
        <f aca="false">IF('Öğrenci Listesi'!$A111="","",'Öğrenci Listesi'!$A111)</f>
        <v/>
      </c>
      <c r="B111" s="21" t="str">
        <f aca="false">IF('Öğrenci Listesi'!$A111="","",'Öğrenci Listesi'!$D111)</f>
        <v/>
      </c>
      <c r="C111" s="23" t="str">
        <f aca="false">IF('Öğrenci Listesi'!$A111="","",'Öğrenci Listesi'!$E111)</f>
        <v/>
      </c>
      <c r="D111" s="27"/>
      <c r="E111" s="27"/>
      <c r="F111" s="27"/>
      <c r="G111" s="27"/>
      <c r="H111" s="27"/>
      <c r="I111" s="21" t="str">
        <f aca="false">IF(COUNT(D111:H111)&lt;5,"",SUM(D111:H111))</f>
        <v/>
      </c>
      <c r="J111" s="27"/>
      <c r="K111" s="27"/>
      <c r="L111" s="27"/>
      <c r="M111" s="27"/>
      <c r="N111" s="27"/>
      <c r="O111" s="21" t="str">
        <f aca="false">IF(COUNT(J111:N111)&lt;5,"",SUM(J111:N111))</f>
        <v/>
      </c>
      <c r="P111" s="27"/>
      <c r="Q111" s="27"/>
      <c r="R111" s="27"/>
      <c r="S111" s="27"/>
      <c r="T111" s="21" t="str">
        <f aca="false">IF(COUNT(P111:S111)&lt;4,"",SUM(P111:S111))</f>
        <v/>
      </c>
      <c r="U111" s="27"/>
      <c r="V111" s="27"/>
      <c r="W111" s="27"/>
      <c r="X111" s="27"/>
      <c r="Y111" s="27"/>
      <c r="Z111" s="27"/>
      <c r="AA111" s="27"/>
      <c r="AB111" s="21" t="str">
        <f aca="false">IF(COUNT(U111:AA111)&lt;7,"",SUM(U111:AA111))</f>
        <v/>
      </c>
      <c r="AC111" s="23" t="str">
        <f aca="false">IF($A111="","",IF($I111="","Ara Rapor puanları eksik",IF($O111="","Ara Sunum puanları eksik",IF($T111="","Süreç Takibi puanları eksik",IF($AB111="","Final Raporu puanları eksik","Tamam")))))</f>
        <v/>
      </c>
      <c r="AD111" s="27"/>
    </row>
    <row r="112" customFormat="false" ht="19.5" hidden="false" customHeight="true" outlineLevel="0" collapsed="false">
      <c r="A112" s="21" t="str">
        <f aca="false">IF('Öğrenci Listesi'!$A112="","",'Öğrenci Listesi'!$A112)</f>
        <v/>
      </c>
      <c r="B112" s="21" t="str">
        <f aca="false">IF('Öğrenci Listesi'!$A112="","",'Öğrenci Listesi'!$D112)</f>
        <v/>
      </c>
      <c r="C112" s="23" t="str">
        <f aca="false">IF('Öğrenci Listesi'!$A112="","",'Öğrenci Listesi'!$E112)</f>
        <v/>
      </c>
      <c r="D112" s="27"/>
      <c r="E112" s="27"/>
      <c r="F112" s="27"/>
      <c r="G112" s="27"/>
      <c r="H112" s="27"/>
      <c r="I112" s="21" t="str">
        <f aca="false">IF(COUNT(D112:H112)&lt;5,"",SUM(D112:H112))</f>
        <v/>
      </c>
      <c r="J112" s="27"/>
      <c r="K112" s="27"/>
      <c r="L112" s="27"/>
      <c r="M112" s="27"/>
      <c r="N112" s="27"/>
      <c r="O112" s="21" t="str">
        <f aca="false">IF(COUNT(J112:N112)&lt;5,"",SUM(J112:N112))</f>
        <v/>
      </c>
      <c r="P112" s="27"/>
      <c r="Q112" s="27"/>
      <c r="R112" s="27"/>
      <c r="S112" s="27"/>
      <c r="T112" s="21" t="str">
        <f aca="false">IF(COUNT(P112:S112)&lt;4,"",SUM(P112:S112))</f>
        <v/>
      </c>
      <c r="U112" s="27"/>
      <c r="V112" s="27"/>
      <c r="W112" s="27"/>
      <c r="X112" s="27"/>
      <c r="Y112" s="27"/>
      <c r="Z112" s="27"/>
      <c r="AA112" s="27"/>
      <c r="AB112" s="21" t="str">
        <f aca="false">IF(COUNT(U112:AA112)&lt;7,"",SUM(U112:AA112))</f>
        <v/>
      </c>
      <c r="AC112" s="23" t="str">
        <f aca="false">IF($A112="","",IF($I112="","Ara Rapor puanları eksik",IF($O112="","Ara Sunum puanları eksik",IF($T112="","Süreç Takibi puanları eksik",IF($AB112="","Final Raporu puanları eksik","Tamam")))))</f>
        <v/>
      </c>
      <c r="AD112" s="27"/>
    </row>
    <row r="113" customFormat="false" ht="19.5" hidden="false" customHeight="true" outlineLevel="0" collapsed="false">
      <c r="A113" s="21" t="str">
        <f aca="false">IF('Öğrenci Listesi'!$A113="","",'Öğrenci Listesi'!$A113)</f>
        <v/>
      </c>
      <c r="B113" s="21" t="str">
        <f aca="false">IF('Öğrenci Listesi'!$A113="","",'Öğrenci Listesi'!$D113)</f>
        <v/>
      </c>
      <c r="C113" s="23" t="str">
        <f aca="false">IF('Öğrenci Listesi'!$A113="","",'Öğrenci Listesi'!$E113)</f>
        <v/>
      </c>
      <c r="D113" s="27"/>
      <c r="E113" s="27"/>
      <c r="F113" s="27"/>
      <c r="G113" s="27"/>
      <c r="H113" s="27"/>
      <c r="I113" s="21" t="str">
        <f aca="false">IF(COUNT(D113:H113)&lt;5,"",SUM(D113:H113))</f>
        <v/>
      </c>
      <c r="J113" s="27"/>
      <c r="K113" s="27"/>
      <c r="L113" s="27"/>
      <c r="M113" s="27"/>
      <c r="N113" s="27"/>
      <c r="O113" s="21" t="str">
        <f aca="false">IF(COUNT(J113:N113)&lt;5,"",SUM(J113:N113))</f>
        <v/>
      </c>
      <c r="P113" s="27"/>
      <c r="Q113" s="27"/>
      <c r="R113" s="27"/>
      <c r="S113" s="27"/>
      <c r="T113" s="21" t="str">
        <f aca="false">IF(COUNT(P113:S113)&lt;4,"",SUM(P113:S113))</f>
        <v/>
      </c>
      <c r="U113" s="27"/>
      <c r="V113" s="27"/>
      <c r="W113" s="27"/>
      <c r="X113" s="27"/>
      <c r="Y113" s="27"/>
      <c r="Z113" s="27"/>
      <c r="AA113" s="27"/>
      <c r="AB113" s="21" t="str">
        <f aca="false">IF(COUNT(U113:AA113)&lt;7,"",SUM(U113:AA113))</f>
        <v/>
      </c>
      <c r="AC113" s="23" t="str">
        <f aca="false">IF($A113="","",IF($I113="","Ara Rapor puanları eksik",IF($O113="","Ara Sunum puanları eksik",IF($T113="","Süreç Takibi puanları eksik",IF($AB113="","Final Raporu puanları eksik","Tamam")))))</f>
        <v/>
      </c>
      <c r="AD113" s="27"/>
    </row>
    <row r="114" customFormat="false" ht="19.5" hidden="false" customHeight="true" outlineLevel="0" collapsed="false">
      <c r="A114" s="21" t="str">
        <f aca="false">IF('Öğrenci Listesi'!$A114="","",'Öğrenci Listesi'!$A114)</f>
        <v/>
      </c>
      <c r="B114" s="21" t="str">
        <f aca="false">IF('Öğrenci Listesi'!$A114="","",'Öğrenci Listesi'!$D114)</f>
        <v/>
      </c>
      <c r="C114" s="23" t="str">
        <f aca="false">IF('Öğrenci Listesi'!$A114="","",'Öğrenci Listesi'!$E114)</f>
        <v/>
      </c>
      <c r="D114" s="27"/>
      <c r="E114" s="27"/>
      <c r="F114" s="27"/>
      <c r="G114" s="27"/>
      <c r="H114" s="27"/>
      <c r="I114" s="21" t="str">
        <f aca="false">IF(COUNT(D114:H114)&lt;5,"",SUM(D114:H114))</f>
        <v/>
      </c>
      <c r="J114" s="27"/>
      <c r="K114" s="27"/>
      <c r="L114" s="27"/>
      <c r="M114" s="27"/>
      <c r="N114" s="27"/>
      <c r="O114" s="21" t="str">
        <f aca="false">IF(COUNT(J114:N114)&lt;5,"",SUM(J114:N114))</f>
        <v/>
      </c>
      <c r="P114" s="27"/>
      <c r="Q114" s="27"/>
      <c r="R114" s="27"/>
      <c r="S114" s="27"/>
      <c r="T114" s="21" t="str">
        <f aca="false">IF(COUNT(P114:S114)&lt;4,"",SUM(P114:S114))</f>
        <v/>
      </c>
      <c r="U114" s="27"/>
      <c r="V114" s="27"/>
      <c r="W114" s="27"/>
      <c r="X114" s="27"/>
      <c r="Y114" s="27"/>
      <c r="Z114" s="27"/>
      <c r="AA114" s="27"/>
      <c r="AB114" s="21" t="str">
        <f aca="false">IF(COUNT(U114:AA114)&lt;7,"",SUM(U114:AA114))</f>
        <v/>
      </c>
      <c r="AC114" s="23" t="str">
        <f aca="false">IF($A114="","",IF($I114="","Ara Rapor puanları eksik",IF($O114="","Ara Sunum puanları eksik",IF($T114="","Süreç Takibi puanları eksik",IF($AB114="","Final Raporu puanları eksik","Tamam")))))</f>
        <v/>
      </c>
      <c r="AD114" s="27"/>
    </row>
    <row r="115" customFormat="false" ht="19.5" hidden="false" customHeight="true" outlineLevel="0" collapsed="false">
      <c r="A115" s="21" t="str">
        <f aca="false">IF('Öğrenci Listesi'!$A115="","",'Öğrenci Listesi'!$A115)</f>
        <v/>
      </c>
      <c r="B115" s="21" t="str">
        <f aca="false">IF('Öğrenci Listesi'!$A115="","",'Öğrenci Listesi'!$D115)</f>
        <v/>
      </c>
      <c r="C115" s="23" t="str">
        <f aca="false">IF('Öğrenci Listesi'!$A115="","",'Öğrenci Listesi'!$E115)</f>
        <v/>
      </c>
      <c r="D115" s="27"/>
      <c r="E115" s="27"/>
      <c r="F115" s="27"/>
      <c r="G115" s="27"/>
      <c r="H115" s="27"/>
      <c r="I115" s="21" t="str">
        <f aca="false">IF(COUNT(D115:H115)&lt;5,"",SUM(D115:H115))</f>
        <v/>
      </c>
      <c r="J115" s="27"/>
      <c r="K115" s="27"/>
      <c r="L115" s="27"/>
      <c r="M115" s="27"/>
      <c r="N115" s="27"/>
      <c r="O115" s="21" t="str">
        <f aca="false">IF(COUNT(J115:N115)&lt;5,"",SUM(J115:N115))</f>
        <v/>
      </c>
      <c r="P115" s="27"/>
      <c r="Q115" s="27"/>
      <c r="R115" s="27"/>
      <c r="S115" s="27"/>
      <c r="T115" s="21" t="str">
        <f aca="false">IF(COUNT(P115:S115)&lt;4,"",SUM(P115:S115))</f>
        <v/>
      </c>
      <c r="U115" s="27"/>
      <c r="V115" s="27"/>
      <c r="W115" s="27"/>
      <c r="X115" s="27"/>
      <c r="Y115" s="27"/>
      <c r="Z115" s="27"/>
      <c r="AA115" s="27"/>
      <c r="AB115" s="21" t="str">
        <f aca="false">IF(COUNT(U115:AA115)&lt;7,"",SUM(U115:AA115))</f>
        <v/>
      </c>
      <c r="AC115" s="23" t="str">
        <f aca="false">IF($A115="","",IF($I115="","Ara Rapor puanları eksik",IF($O115="","Ara Sunum puanları eksik",IF($T115="","Süreç Takibi puanları eksik",IF($AB115="","Final Raporu puanları eksik","Tamam")))))</f>
        <v/>
      </c>
      <c r="AD115" s="27"/>
    </row>
    <row r="116" customFormat="false" ht="19.5" hidden="false" customHeight="true" outlineLevel="0" collapsed="false">
      <c r="A116" s="21" t="str">
        <f aca="false">IF('Öğrenci Listesi'!$A116="","",'Öğrenci Listesi'!$A116)</f>
        <v/>
      </c>
      <c r="B116" s="21" t="str">
        <f aca="false">IF('Öğrenci Listesi'!$A116="","",'Öğrenci Listesi'!$D116)</f>
        <v/>
      </c>
      <c r="C116" s="23" t="str">
        <f aca="false">IF('Öğrenci Listesi'!$A116="","",'Öğrenci Listesi'!$E116)</f>
        <v/>
      </c>
      <c r="D116" s="27"/>
      <c r="E116" s="27"/>
      <c r="F116" s="27"/>
      <c r="G116" s="27"/>
      <c r="H116" s="27"/>
      <c r="I116" s="21" t="str">
        <f aca="false">IF(COUNT(D116:H116)&lt;5,"",SUM(D116:H116))</f>
        <v/>
      </c>
      <c r="J116" s="27"/>
      <c r="K116" s="27"/>
      <c r="L116" s="27"/>
      <c r="M116" s="27"/>
      <c r="N116" s="27"/>
      <c r="O116" s="21" t="str">
        <f aca="false">IF(COUNT(J116:N116)&lt;5,"",SUM(J116:N116))</f>
        <v/>
      </c>
      <c r="P116" s="27"/>
      <c r="Q116" s="27"/>
      <c r="R116" s="27"/>
      <c r="S116" s="27"/>
      <c r="T116" s="21" t="str">
        <f aca="false">IF(COUNT(P116:S116)&lt;4,"",SUM(P116:S116))</f>
        <v/>
      </c>
      <c r="U116" s="27"/>
      <c r="V116" s="27"/>
      <c r="W116" s="27"/>
      <c r="X116" s="27"/>
      <c r="Y116" s="27"/>
      <c r="Z116" s="27"/>
      <c r="AA116" s="27"/>
      <c r="AB116" s="21" t="str">
        <f aca="false">IF(COUNT(U116:AA116)&lt;7,"",SUM(U116:AA116))</f>
        <v/>
      </c>
      <c r="AC116" s="23" t="str">
        <f aca="false">IF($A116="","",IF($I116="","Ara Rapor puanları eksik",IF($O116="","Ara Sunum puanları eksik",IF($T116="","Süreç Takibi puanları eksik",IF($AB116="","Final Raporu puanları eksik","Tamam")))))</f>
        <v/>
      </c>
      <c r="AD116" s="27"/>
    </row>
    <row r="117" customFormat="false" ht="19.5" hidden="false" customHeight="true" outlineLevel="0" collapsed="false">
      <c r="A117" s="21" t="str">
        <f aca="false">IF('Öğrenci Listesi'!$A117="","",'Öğrenci Listesi'!$A117)</f>
        <v/>
      </c>
      <c r="B117" s="21" t="str">
        <f aca="false">IF('Öğrenci Listesi'!$A117="","",'Öğrenci Listesi'!$D117)</f>
        <v/>
      </c>
      <c r="C117" s="23" t="str">
        <f aca="false">IF('Öğrenci Listesi'!$A117="","",'Öğrenci Listesi'!$E117)</f>
        <v/>
      </c>
      <c r="D117" s="27"/>
      <c r="E117" s="27"/>
      <c r="F117" s="27"/>
      <c r="G117" s="27"/>
      <c r="H117" s="27"/>
      <c r="I117" s="21" t="str">
        <f aca="false">IF(COUNT(D117:H117)&lt;5,"",SUM(D117:H117))</f>
        <v/>
      </c>
      <c r="J117" s="27"/>
      <c r="K117" s="27"/>
      <c r="L117" s="27"/>
      <c r="M117" s="27"/>
      <c r="N117" s="27"/>
      <c r="O117" s="21" t="str">
        <f aca="false">IF(COUNT(J117:N117)&lt;5,"",SUM(J117:N117))</f>
        <v/>
      </c>
      <c r="P117" s="27"/>
      <c r="Q117" s="27"/>
      <c r="R117" s="27"/>
      <c r="S117" s="27"/>
      <c r="T117" s="21" t="str">
        <f aca="false">IF(COUNT(P117:S117)&lt;4,"",SUM(P117:S117))</f>
        <v/>
      </c>
      <c r="U117" s="27"/>
      <c r="V117" s="27"/>
      <c r="W117" s="27"/>
      <c r="X117" s="27"/>
      <c r="Y117" s="27"/>
      <c r="Z117" s="27"/>
      <c r="AA117" s="27"/>
      <c r="AB117" s="21" t="str">
        <f aca="false">IF(COUNT(U117:AA117)&lt;7,"",SUM(U117:AA117))</f>
        <v/>
      </c>
      <c r="AC117" s="23" t="str">
        <f aca="false">IF($A117="","",IF($I117="","Ara Rapor puanları eksik",IF($O117="","Ara Sunum puanları eksik",IF($T117="","Süreç Takibi puanları eksik",IF($AB117="","Final Raporu puanları eksik","Tamam")))))</f>
        <v/>
      </c>
      <c r="AD117" s="27"/>
    </row>
    <row r="118" customFormat="false" ht="19.5" hidden="false" customHeight="true" outlineLevel="0" collapsed="false">
      <c r="A118" s="21" t="str">
        <f aca="false">IF('Öğrenci Listesi'!$A118="","",'Öğrenci Listesi'!$A118)</f>
        <v/>
      </c>
      <c r="B118" s="21" t="str">
        <f aca="false">IF('Öğrenci Listesi'!$A118="","",'Öğrenci Listesi'!$D118)</f>
        <v/>
      </c>
      <c r="C118" s="23" t="str">
        <f aca="false">IF('Öğrenci Listesi'!$A118="","",'Öğrenci Listesi'!$E118)</f>
        <v/>
      </c>
      <c r="D118" s="27"/>
      <c r="E118" s="27"/>
      <c r="F118" s="27"/>
      <c r="G118" s="27"/>
      <c r="H118" s="27"/>
      <c r="I118" s="21" t="str">
        <f aca="false">IF(COUNT(D118:H118)&lt;5,"",SUM(D118:H118))</f>
        <v/>
      </c>
      <c r="J118" s="27"/>
      <c r="K118" s="27"/>
      <c r="L118" s="27"/>
      <c r="M118" s="27"/>
      <c r="N118" s="27"/>
      <c r="O118" s="21" t="str">
        <f aca="false">IF(COUNT(J118:N118)&lt;5,"",SUM(J118:N118))</f>
        <v/>
      </c>
      <c r="P118" s="27"/>
      <c r="Q118" s="27"/>
      <c r="R118" s="27"/>
      <c r="S118" s="27"/>
      <c r="T118" s="21" t="str">
        <f aca="false">IF(COUNT(P118:S118)&lt;4,"",SUM(P118:S118))</f>
        <v/>
      </c>
      <c r="U118" s="27"/>
      <c r="V118" s="27"/>
      <c r="W118" s="27"/>
      <c r="X118" s="27"/>
      <c r="Y118" s="27"/>
      <c r="Z118" s="27"/>
      <c r="AA118" s="27"/>
      <c r="AB118" s="21" t="str">
        <f aca="false">IF(COUNT(U118:AA118)&lt;7,"",SUM(U118:AA118))</f>
        <v/>
      </c>
      <c r="AC118" s="23" t="str">
        <f aca="false">IF($A118="","",IF($I118="","Ara Rapor puanları eksik",IF($O118="","Ara Sunum puanları eksik",IF($T118="","Süreç Takibi puanları eksik",IF($AB118="","Final Raporu puanları eksik","Tamam")))))</f>
        <v/>
      </c>
      <c r="AD118" s="27"/>
    </row>
    <row r="119" customFormat="false" ht="19.5" hidden="false" customHeight="true" outlineLevel="0" collapsed="false">
      <c r="A119" s="21" t="str">
        <f aca="false">IF('Öğrenci Listesi'!$A119="","",'Öğrenci Listesi'!$A119)</f>
        <v/>
      </c>
      <c r="B119" s="21" t="str">
        <f aca="false">IF('Öğrenci Listesi'!$A119="","",'Öğrenci Listesi'!$D119)</f>
        <v/>
      </c>
      <c r="C119" s="23" t="str">
        <f aca="false">IF('Öğrenci Listesi'!$A119="","",'Öğrenci Listesi'!$E119)</f>
        <v/>
      </c>
      <c r="D119" s="27"/>
      <c r="E119" s="27"/>
      <c r="F119" s="27"/>
      <c r="G119" s="27"/>
      <c r="H119" s="27"/>
      <c r="I119" s="21" t="str">
        <f aca="false">IF(COUNT(D119:H119)&lt;5,"",SUM(D119:H119))</f>
        <v/>
      </c>
      <c r="J119" s="27"/>
      <c r="K119" s="27"/>
      <c r="L119" s="27"/>
      <c r="M119" s="27"/>
      <c r="N119" s="27"/>
      <c r="O119" s="21" t="str">
        <f aca="false">IF(COUNT(J119:N119)&lt;5,"",SUM(J119:N119))</f>
        <v/>
      </c>
      <c r="P119" s="27"/>
      <c r="Q119" s="27"/>
      <c r="R119" s="27"/>
      <c r="S119" s="27"/>
      <c r="T119" s="21" t="str">
        <f aca="false">IF(COUNT(P119:S119)&lt;4,"",SUM(P119:S119))</f>
        <v/>
      </c>
      <c r="U119" s="27"/>
      <c r="V119" s="27"/>
      <c r="W119" s="27"/>
      <c r="X119" s="27"/>
      <c r="Y119" s="27"/>
      <c r="Z119" s="27"/>
      <c r="AA119" s="27"/>
      <c r="AB119" s="21" t="str">
        <f aca="false">IF(COUNT(U119:AA119)&lt;7,"",SUM(U119:AA119))</f>
        <v/>
      </c>
      <c r="AC119" s="23" t="str">
        <f aca="false">IF($A119="","",IF($I119="","Ara Rapor puanları eksik",IF($O119="","Ara Sunum puanları eksik",IF($T119="","Süreç Takibi puanları eksik",IF($AB119="","Final Raporu puanları eksik","Tamam")))))</f>
        <v/>
      </c>
      <c r="AD119" s="27"/>
    </row>
    <row r="120" customFormat="false" ht="19.5" hidden="false" customHeight="true" outlineLevel="0" collapsed="false">
      <c r="A120" s="21" t="str">
        <f aca="false">IF('Öğrenci Listesi'!$A120="","",'Öğrenci Listesi'!$A120)</f>
        <v/>
      </c>
      <c r="B120" s="21" t="str">
        <f aca="false">IF('Öğrenci Listesi'!$A120="","",'Öğrenci Listesi'!$D120)</f>
        <v/>
      </c>
      <c r="C120" s="23" t="str">
        <f aca="false">IF('Öğrenci Listesi'!$A120="","",'Öğrenci Listesi'!$E120)</f>
        <v/>
      </c>
      <c r="D120" s="27"/>
      <c r="E120" s="27"/>
      <c r="F120" s="27"/>
      <c r="G120" s="27"/>
      <c r="H120" s="27"/>
      <c r="I120" s="21" t="str">
        <f aca="false">IF(COUNT(D120:H120)&lt;5,"",SUM(D120:H120))</f>
        <v/>
      </c>
      <c r="J120" s="27"/>
      <c r="K120" s="27"/>
      <c r="L120" s="27"/>
      <c r="M120" s="27"/>
      <c r="N120" s="27"/>
      <c r="O120" s="21" t="str">
        <f aca="false">IF(COUNT(J120:N120)&lt;5,"",SUM(J120:N120))</f>
        <v/>
      </c>
      <c r="P120" s="27"/>
      <c r="Q120" s="27"/>
      <c r="R120" s="27"/>
      <c r="S120" s="27"/>
      <c r="T120" s="21" t="str">
        <f aca="false">IF(COUNT(P120:S120)&lt;4,"",SUM(P120:S120))</f>
        <v/>
      </c>
      <c r="U120" s="27"/>
      <c r="V120" s="27"/>
      <c r="W120" s="27"/>
      <c r="X120" s="27"/>
      <c r="Y120" s="27"/>
      <c r="Z120" s="27"/>
      <c r="AA120" s="27"/>
      <c r="AB120" s="21" t="str">
        <f aca="false">IF(COUNT(U120:AA120)&lt;7,"",SUM(U120:AA120))</f>
        <v/>
      </c>
      <c r="AC120" s="23" t="str">
        <f aca="false">IF($A120="","",IF($I120="","Ara Rapor puanları eksik",IF($O120="","Ara Sunum puanları eksik",IF($T120="","Süreç Takibi puanları eksik",IF($AB120="","Final Raporu puanları eksik","Tamam")))))</f>
        <v/>
      </c>
      <c r="AD120" s="27"/>
    </row>
    <row r="121" customFormat="false" ht="19.5" hidden="false" customHeight="true" outlineLevel="0" collapsed="false">
      <c r="A121" s="21" t="str">
        <f aca="false">IF('Öğrenci Listesi'!$A121="","",'Öğrenci Listesi'!$A121)</f>
        <v/>
      </c>
      <c r="B121" s="21" t="str">
        <f aca="false">IF('Öğrenci Listesi'!$A121="","",'Öğrenci Listesi'!$D121)</f>
        <v/>
      </c>
      <c r="C121" s="23" t="str">
        <f aca="false">IF('Öğrenci Listesi'!$A121="","",'Öğrenci Listesi'!$E121)</f>
        <v/>
      </c>
      <c r="D121" s="27"/>
      <c r="E121" s="27"/>
      <c r="F121" s="27"/>
      <c r="G121" s="27"/>
      <c r="H121" s="27"/>
      <c r="I121" s="21" t="str">
        <f aca="false">IF(COUNT(D121:H121)&lt;5,"",SUM(D121:H121))</f>
        <v/>
      </c>
      <c r="J121" s="27"/>
      <c r="K121" s="27"/>
      <c r="L121" s="27"/>
      <c r="M121" s="27"/>
      <c r="N121" s="27"/>
      <c r="O121" s="21" t="str">
        <f aca="false">IF(COUNT(J121:N121)&lt;5,"",SUM(J121:N121))</f>
        <v/>
      </c>
      <c r="P121" s="27"/>
      <c r="Q121" s="27"/>
      <c r="R121" s="27"/>
      <c r="S121" s="27"/>
      <c r="T121" s="21" t="str">
        <f aca="false">IF(COUNT(P121:S121)&lt;4,"",SUM(P121:S121))</f>
        <v/>
      </c>
      <c r="U121" s="27"/>
      <c r="V121" s="27"/>
      <c r="W121" s="27"/>
      <c r="X121" s="27"/>
      <c r="Y121" s="27"/>
      <c r="Z121" s="27"/>
      <c r="AA121" s="27"/>
      <c r="AB121" s="21" t="str">
        <f aca="false">IF(COUNT(U121:AA121)&lt;7,"",SUM(U121:AA121))</f>
        <v/>
      </c>
      <c r="AC121" s="23" t="str">
        <f aca="false">IF($A121="","",IF($I121="","Ara Rapor puanları eksik",IF($O121="","Ara Sunum puanları eksik",IF($T121="","Süreç Takibi puanları eksik",IF($AB121="","Final Raporu puanları eksik","Tamam")))))</f>
        <v/>
      </c>
      <c r="AD121" s="27"/>
    </row>
    <row r="122" customFormat="false" ht="19.5" hidden="false" customHeight="true" outlineLevel="0" collapsed="false">
      <c r="A122" s="21" t="str">
        <f aca="false">IF('Öğrenci Listesi'!$A122="","",'Öğrenci Listesi'!$A122)</f>
        <v/>
      </c>
      <c r="B122" s="21" t="str">
        <f aca="false">IF('Öğrenci Listesi'!$A122="","",'Öğrenci Listesi'!$D122)</f>
        <v/>
      </c>
      <c r="C122" s="23" t="str">
        <f aca="false">IF('Öğrenci Listesi'!$A122="","",'Öğrenci Listesi'!$E122)</f>
        <v/>
      </c>
      <c r="D122" s="27"/>
      <c r="E122" s="27"/>
      <c r="F122" s="27"/>
      <c r="G122" s="27"/>
      <c r="H122" s="27"/>
      <c r="I122" s="21" t="str">
        <f aca="false">IF(COUNT(D122:H122)&lt;5,"",SUM(D122:H122))</f>
        <v/>
      </c>
      <c r="J122" s="27"/>
      <c r="K122" s="27"/>
      <c r="L122" s="27"/>
      <c r="M122" s="27"/>
      <c r="N122" s="27"/>
      <c r="O122" s="21" t="str">
        <f aca="false">IF(COUNT(J122:N122)&lt;5,"",SUM(J122:N122))</f>
        <v/>
      </c>
      <c r="P122" s="27"/>
      <c r="Q122" s="27"/>
      <c r="R122" s="27"/>
      <c r="S122" s="27"/>
      <c r="T122" s="21" t="str">
        <f aca="false">IF(COUNT(P122:S122)&lt;4,"",SUM(P122:S122))</f>
        <v/>
      </c>
      <c r="U122" s="27"/>
      <c r="V122" s="27"/>
      <c r="W122" s="27"/>
      <c r="X122" s="27"/>
      <c r="Y122" s="27"/>
      <c r="Z122" s="27"/>
      <c r="AA122" s="27"/>
      <c r="AB122" s="21" t="str">
        <f aca="false">IF(COUNT(U122:AA122)&lt;7,"",SUM(U122:AA122))</f>
        <v/>
      </c>
      <c r="AC122" s="23" t="str">
        <f aca="false">IF($A122="","",IF($I122="","Ara Rapor puanları eksik",IF($O122="","Ara Sunum puanları eksik",IF($T122="","Süreç Takibi puanları eksik",IF($AB122="","Final Raporu puanları eksik","Tamam")))))</f>
        <v/>
      </c>
      <c r="AD122" s="27"/>
    </row>
    <row r="123" customFormat="false" ht="19.5" hidden="false" customHeight="true" outlineLevel="0" collapsed="false">
      <c r="A123" s="21" t="str">
        <f aca="false">IF('Öğrenci Listesi'!$A123="","",'Öğrenci Listesi'!$A123)</f>
        <v/>
      </c>
      <c r="B123" s="21" t="str">
        <f aca="false">IF('Öğrenci Listesi'!$A123="","",'Öğrenci Listesi'!$D123)</f>
        <v/>
      </c>
      <c r="C123" s="23" t="str">
        <f aca="false">IF('Öğrenci Listesi'!$A123="","",'Öğrenci Listesi'!$E123)</f>
        <v/>
      </c>
      <c r="D123" s="27"/>
      <c r="E123" s="27"/>
      <c r="F123" s="27"/>
      <c r="G123" s="27"/>
      <c r="H123" s="27"/>
      <c r="I123" s="21" t="str">
        <f aca="false">IF(COUNT(D123:H123)&lt;5,"",SUM(D123:H123))</f>
        <v/>
      </c>
      <c r="J123" s="27"/>
      <c r="K123" s="27"/>
      <c r="L123" s="27"/>
      <c r="M123" s="27"/>
      <c r="N123" s="27"/>
      <c r="O123" s="21" t="str">
        <f aca="false">IF(COUNT(J123:N123)&lt;5,"",SUM(J123:N123))</f>
        <v/>
      </c>
      <c r="P123" s="27"/>
      <c r="Q123" s="27"/>
      <c r="R123" s="27"/>
      <c r="S123" s="27"/>
      <c r="T123" s="21" t="str">
        <f aca="false">IF(COUNT(P123:S123)&lt;4,"",SUM(P123:S123))</f>
        <v/>
      </c>
      <c r="U123" s="27"/>
      <c r="V123" s="27"/>
      <c r="W123" s="27"/>
      <c r="X123" s="27"/>
      <c r="Y123" s="27"/>
      <c r="Z123" s="27"/>
      <c r="AA123" s="27"/>
      <c r="AB123" s="21" t="str">
        <f aca="false">IF(COUNT(U123:AA123)&lt;7,"",SUM(U123:AA123))</f>
        <v/>
      </c>
      <c r="AC123" s="23" t="str">
        <f aca="false">IF($A123="","",IF($I123="","Ara Rapor puanları eksik",IF($O123="","Ara Sunum puanları eksik",IF($T123="","Süreç Takibi puanları eksik",IF($AB123="","Final Raporu puanları eksik","Tamam")))))</f>
        <v/>
      </c>
      <c r="AD123" s="27"/>
    </row>
    <row r="124" customFormat="false" ht="19.5" hidden="false" customHeight="true" outlineLevel="0" collapsed="false">
      <c r="A124" s="21" t="str">
        <f aca="false">IF('Öğrenci Listesi'!$A124="","",'Öğrenci Listesi'!$A124)</f>
        <v/>
      </c>
      <c r="B124" s="21" t="str">
        <f aca="false">IF('Öğrenci Listesi'!$A124="","",'Öğrenci Listesi'!$D124)</f>
        <v/>
      </c>
      <c r="C124" s="23" t="str">
        <f aca="false">IF('Öğrenci Listesi'!$A124="","",'Öğrenci Listesi'!$E124)</f>
        <v/>
      </c>
      <c r="D124" s="27"/>
      <c r="E124" s="27"/>
      <c r="F124" s="27"/>
      <c r="G124" s="27"/>
      <c r="H124" s="27"/>
      <c r="I124" s="21" t="str">
        <f aca="false">IF(COUNT(D124:H124)&lt;5,"",SUM(D124:H124))</f>
        <v/>
      </c>
      <c r="J124" s="27"/>
      <c r="K124" s="27"/>
      <c r="L124" s="27"/>
      <c r="M124" s="27"/>
      <c r="N124" s="27"/>
      <c r="O124" s="21" t="str">
        <f aca="false">IF(COUNT(J124:N124)&lt;5,"",SUM(J124:N124))</f>
        <v/>
      </c>
      <c r="P124" s="27"/>
      <c r="Q124" s="27"/>
      <c r="R124" s="27"/>
      <c r="S124" s="27"/>
      <c r="T124" s="21" t="str">
        <f aca="false">IF(COUNT(P124:S124)&lt;4,"",SUM(P124:S124))</f>
        <v/>
      </c>
      <c r="U124" s="27"/>
      <c r="V124" s="27"/>
      <c r="W124" s="27"/>
      <c r="X124" s="27"/>
      <c r="Y124" s="27"/>
      <c r="Z124" s="27"/>
      <c r="AA124" s="27"/>
      <c r="AB124" s="21" t="str">
        <f aca="false">IF(COUNT(U124:AA124)&lt;7,"",SUM(U124:AA124))</f>
        <v/>
      </c>
      <c r="AC124" s="23" t="str">
        <f aca="false">IF($A124="","",IF($I124="","Ara Rapor puanları eksik",IF($O124="","Ara Sunum puanları eksik",IF($T124="","Süreç Takibi puanları eksik",IF($AB124="","Final Raporu puanları eksik","Tamam")))))</f>
        <v/>
      </c>
      <c r="AD124" s="27"/>
    </row>
    <row r="125" customFormat="false" ht="19.5" hidden="false" customHeight="true" outlineLevel="0" collapsed="false">
      <c r="A125" s="21" t="str">
        <f aca="false">IF('Öğrenci Listesi'!$A125="","",'Öğrenci Listesi'!$A125)</f>
        <v/>
      </c>
      <c r="B125" s="21" t="str">
        <f aca="false">IF('Öğrenci Listesi'!$A125="","",'Öğrenci Listesi'!$D125)</f>
        <v/>
      </c>
      <c r="C125" s="23" t="str">
        <f aca="false">IF('Öğrenci Listesi'!$A125="","",'Öğrenci Listesi'!$E125)</f>
        <v/>
      </c>
      <c r="D125" s="27"/>
      <c r="E125" s="27"/>
      <c r="F125" s="27"/>
      <c r="G125" s="27"/>
      <c r="H125" s="27"/>
      <c r="I125" s="21" t="str">
        <f aca="false">IF(COUNT(D125:H125)&lt;5,"",SUM(D125:H125))</f>
        <v/>
      </c>
      <c r="J125" s="27"/>
      <c r="K125" s="27"/>
      <c r="L125" s="27"/>
      <c r="M125" s="27"/>
      <c r="N125" s="27"/>
      <c r="O125" s="21" t="str">
        <f aca="false">IF(COUNT(J125:N125)&lt;5,"",SUM(J125:N125))</f>
        <v/>
      </c>
      <c r="P125" s="27"/>
      <c r="Q125" s="27"/>
      <c r="R125" s="27"/>
      <c r="S125" s="27"/>
      <c r="T125" s="21" t="str">
        <f aca="false">IF(COUNT(P125:S125)&lt;4,"",SUM(P125:S125))</f>
        <v/>
      </c>
      <c r="U125" s="27"/>
      <c r="V125" s="27"/>
      <c r="W125" s="27"/>
      <c r="X125" s="27"/>
      <c r="Y125" s="27"/>
      <c r="Z125" s="27"/>
      <c r="AA125" s="27"/>
      <c r="AB125" s="21" t="str">
        <f aca="false">IF(COUNT(U125:AA125)&lt;7,"",SUM(U125:AA125))</f>
        <v/>
      </c>
      <c r="AC125" s="23" t="str">
        <f aca="false">IF($A125="","",IF($I125="","Ara Rapor puanları eksik",IF($O125="","Ara Sunum puanları eksik",IF($T125="","Süreç Takibi puanları eksik",IF($AB125="","Final Raporu puanları eksik","Tamam")))))</f>
        <v/>
      </c>
      <c r="AD125" s="27"/>
    </row>
    <row r="126" customFormat="false" ht="19.5" hidden="false" customHeight="true" outlineLevel="0" collapsed="false">
      <c r="A126" s="21" t="str">
        <f aca="false">IF('Öğrenci Listesi'!$A126="","",'Öğrenci Listesi'!$A126)</f>
        <v/>
      </c>
      <c r="B126" s="21" t="str">
        <f aca="false">IF('Öğrenci Listesi'!$A126="","",'Öğrenci Listesi'!$D126)</f>
        <v/>
      </c>
      <c r="C126" s="23" t="str">
        <f aca="false">IF('Öğrenci Listesi'!$A126="","",'Öğrenci Listesi'!$E126)</f>
        <v/>
      </c>
      <c r="D126" s="27"/>
      <c r="E126" s="27"/>
      <c r="F126" s="27"/>
      <c r="G126" s="27"/>
      <c r="H126" s="27"/>
      <c r="I126" s="21" t="str">
        <f aca="false">IF(COUNT(D126:H126)&lt;5,"",SUM(D126:H126))</f>
        <v/>
      </c>
      <c r="J126" s="27"/>
      <c r="K126" s="27"/>
      <c r="L126" s="27"/>
      <c r="M126" s="27"/>
      <c r="N126" s="27"/>
      <c r="O126" s="21" t="str">
        <f aca="false">IF(COUNT(J126:N126)&lt;5,"",SUM(J126:N126))</f>
        <v/>
      </c>
      <c r="P126" s="27"/>
      <c r="Q126" s="27"/>
      <c r="R126" s="27"/>
      <c r="S126" s="27"/>
      <c r="T126" s="21" t="str">
        <f aca="false">IF(COUNT(P126:S126)&lt;4,"",SUM(P126:S126))</f>
        <v/>
      </c>
      <c r="U126" s="27"/>
      <c r="V126" s="27"/>
      <c r="W126" s="27"/>
      <c r="X126" s="27"/>
      <c r="Y126" s="27"/>
      <c r="Z126" s="27"/>
      <c r="AA126" s="27"/>
      <c r="AB126" s="21" t="str">
        <f aca="false">IF(COUNT(U126:AA126)&lt;7,"",SUM(U126:AA126))</f>
        <v/>
      </c>
      <c r="AC126" s="23" t="str">
        <f aca="false">IF($A126="","",IF($I126="","Ara Rapor puanları eksik",IF($O126="","Ara Sunum puanları eksik",IF($T126="","Süreç Takibi puanları eksik",IF($AB126="","Final Raporu puanları eksik","Tamam")))))</f>
        <v/>
      </c>
      <c r="AD126" s="27"/>
    </row>
    <row r="127" customFormat="false" ht="19.5" hidden="false" customHeight="true" outlineLevel="0" collapsed="false">
      <c r="A127" s="21" t="str">
        <f aca="false">IF('Öğrenci Listesi'!$A127="","",'Öğrenci Listesi'!$A127)</f>
        <v/>
      </c>
      <c r="B127" s="21" t="str">
        <f aca="false">IF('Öğrenci Listesi'!$A127="","",'Öğrenci Listesi'!$D127)</f>
        <v/>
      </c>
      <c r="C127" s="23" t="str">
        <f aca="false">IF('Öğrenci Listesi'!$A127="","",'Öğrenci Listesi'!$E127)</f>
        <v/>
      </c>
      <c r="D127" s="27"/>
      <c r="E127" s="27"/>
      <c r="F127" s="27"/>
      <c r="G127" s="27"/>
      <c r="H127" s="27"/>
      <c r="I127" s="21" t="str">
        <f aca="false">IF(COUNT(D127:H127)&lt;5,"",SUM(D127:H127))</f>
        <v/>
      </c>
      <c r="J127" s="27"/>
      <c r="K127" s="27"/>
      <c r="L127" s="27"/>
      <c r="M127" s="27"/>
      <c r="N127" s="27"/>
      <c r="O127" s="21" t="str">
        <f aca="false">IF(COUNT(J127:N127)&lt;5,"",SUM(J127:N127))</f>
        <v/>
      </c>
      <c r="P127" s="27"/>
      <c r="Q127" s="27"/>
      <c r="R127" s="27"/>
      <c r="S127" s="27"/>
      <c r="T127" s="21" t="str">
        <f aca="false">IF(COUNT(P127:S127)&lt;4,"",SUM(P127:S127))</f>
        <v/>
      </c>
      <c r="U127" s="27"/>
      <c r="V127" s="27"/>
      <c r="W127" s="27"/>
      <c r="X127" s="27"/>
      <c r="Y127" s="27"/>
      <c r="Z127" s="27"/>
      <c r="AA127" s="27"/>
      <c r="AB127" s="21" t="str">
        <f aca="false">IF(COUNT(U127:AA127)&lt;7,"",SUM(U127:AA127))</f>
        <v/>
      </c>
      <c r="AC127" s="23" t="str">
        <f aca="false">IF($A127="","",IF($I127="","Ara Rapor puanları eksik",IF($O127="","Ara Sunum puanları eksik",IF($T127="","Süreç Takibi puanları eksik",IF($AB127="","Final Raporu puanları eksik","Tamam")))))</f>
        <v/>
      </c>
      <c r="AD127" s="27"/>
    </row>
    <row r="128" customFormat="false" ht="19.5" hidden="false" customHeight="true" outlineLevel="0" collapsed="false">
      <c r="A128" s="21" t="str">
        <f aca="false">IF('Öğrenci Listesi'!$A128="","",'Öğrenci Listesi'!$A128)</f>
        <v/>
      </c>
      <c r="B128" s="21" t="str">
        <f aca="false">IF('Öğrenci Listesi'!$A128="","",'Öğrenci Listesi'!$D128)</f>
        <v/>
      </c>
      <c r="C128" s="23" t="str">
        <f aca="false">IF('Öğrenci Listesi'!$A128="","",'Öğrenci Listesi'!$E128)</f>
        <v/>
      </c>
      <c r="D128" s="27"/>
      <c r="E128" s="27"/>
      <c r="F128" s="27"/>
      <c r="G128" s="27"/>
      <c r="H128" s="27"/>
      <c r="I128" s="21" t="str">
        <f aca="false">IF(COUNT(D128:H128)&lt;5,"",SUM(D128:H128))</f>
        <v/>
      </c>
      <c r="J128" s="27"/>
      <c r="K128" s="27"/>
      <c r="L128" s="27"/>
      <c r="M128" s="27"/>
      <c r="N128" s="27"/>
      <c r="O128" s="21" t="str">
        <f aca="false">IF(COUNT(J128:N128)&lt;5,"",SUM(J128:N128))</f>
        <v/>
      </c>
      <c r="P128" s="27"/>
      <c r="Q128" s="27"/>
      <c r="R128" s="27"/>
      <c r="S128" s="27"/>
      <c r="T128" s="21" t="str">
        <f aca="false">IF(COUNT(P128:S128)&lt;4,"",SUM(P128:S128))</f>
        <v/>
      </c>
      <c r="U128" s="27"/>
      <c r="V128" s="27"/>
      <c r="W128" s="27"/>
      <c r="X128" s="27"/>
      <c r="Y128" s="27"/>
      <c r="Z128" s="27"/>
      <c r="AA128" s="27"/>
      <c r="AB128" s="21" t="str">
        <f aca="false">IF(COUNT(U128:AA128)&lt;7,"",SUM(U128:AA128))</f>
        <v/>
      </c>
      <c r="AC128" s="23" t="str">
        <f aca="false">IF($A128="","",IF($I128="","Ara Rapor puanları eksik",IF($O128="","Ara Sunum puanları eksik",IF($T128="","Süreç Takibi puanları eksik",IF($AB128="","Final Raporu puanları eksik","Tamam")))))</f>
        <v/>
      </c>
      <c r="AD128" s="27"/>
    </row>
    <row r="129" customFormat="false" ht="19.5" hidden="false" customHeight="true" outlineLevel="0" collapsed="false">
      <c r="A129" s="21" t="str">
        <f aca="false">IF('Öğrenci Listesi'!$A129="","",'Öğrenci Listesi'!$A129)</f>
        <v/>
      </c>
      <c r="B129" s="21" t="str">
        <f aca="false">IF('Öğrenci Listesi'!$A129="","",'Öğrenci Listesi'!$D129)</f>
        <v/>
      </c>
      <c r="C129" s="23" t="str">
        <f aca="false">IF('Öğrenci Listesi'!$A129="","",'Öğrenci Listesi'!$E129)</f>
        <v/>
      </c>
      <c r="D129" s="27"/>
      <c r="E129" s="27"/>
      <c r="F129" s="27"/>
      <c r="G129" s="27"/>
      <c r="H129" s="27"/>
      <c r="I129" s="21" t="str">
        <f aca="false">IF(COUNT(D129:H129)&lt;5,"",SUM(D129:H129))</f>
        <v/>
      </c>
      <c r="J129" s="27"/>
      <c r="K129" s="27"/>
      <c r="L129" s="27"/>
      <c r="M129" s="27"/>
      <c r="N129" s="27"/>
      <c r="O129" s="21" t="str">
        <f aca="false">IF(COUNT(J129:N129)&lt;5,"",SUM(J129:N129))</f>
        <v/>
      </c>
      <c r="P129" s="27"/>
      <c r="Q129" s="27"/>
      <c r="R129" s="27"/>
      <c r="S129" s="27"/>
      <c r="T129" s="21" t="str">
        <f aca="false">IF(COUNT(P129:S129)&lt;4,"",SUM(P129:S129))</f>
        <v/>
      </c>
      <c r="U129" s="27"/>
      <c r="V129" s="27"/>
      <c r="W129" s="27"/>
      <c r="X129" s="27"/>
      <c r="Y129" s="27"/>
      <c r="Z129" s="27"/>
      <c r="AA129" s="27"/>
      <c r="AB129" s="21" t="str">
        <f aca="false">IF(COUNT(U129:AA129)&lt;7,"",SUM(U129:AA129))</f>
        <v/>
      </c>
      <c r="AC129" s="23" t="str">
        <f aca="false">IF($A129="","",IF($I129="","Ara Rapor puanları eksik",IF($O129="","Ara Sunum puanları eksik",IF($T129="","Süreç Takibi puanları eksik",IF($AB129="","Final Raporu puanları eksik","Tamam")))))</f>
        <v/>
      </c>
      <c r="AD129" s="27"/>
    </row>
    <row r="130" customFormat="false" ht="19.5" hidden="false" customHeight="true" outlineLevel="0" collapsed="false">
      <c r="A130" s="21" t="str">
        <f aca="false">IF('Öğrenci Listesi'!$A130="","",'Öğrenci Listesi'!$A130)</f>
        <v/>
      </c>
      <c r="B130" s="21" t="str">
        <f aca="false">IF('Öğrenci Listesi'!$A130="","",'Öğrenci Listesi'!$D130)</f>
        <v/>
      </c>
      <c r="C130" s="23" t="str">
        <f aca="false">IF('Öğrenci Listesi'!$A130="","",'Öğrenci Listesi'!$E130)</f>
        <v/>
      </c>
      <c r="D130" s="27"/>
      <c r="E130" s="27"/>
      <c r="F130" s="27"/>
      <c r="G130" s="27"/>
      <c r="H130" s="27"/>
      <c r="I130" s="21" t="str">
        <f aca="false">IF(COUNT(D130:H130)&lt;5,"",SUM(D130:H130))</f>
        <v/>
      </c>
      <c r="J130" s="27"/>
      <c r="K130" s="27"/>
      <c r="L130" s="27"/>
      <c r="M130" s="27"/>
      <c r="N130" s="27"/>
      <c r="O130" s="21" t="str">
        <f aca="false">IF(COUNT(J130:N130)&lt;5,"",SUM(J130:N130))</f>
        <v/>
      </c>
      <c r="P130" s="27"/>
      <c r="Q130" s="27"/>
      <c r="R130" s="27"/>
      <c r="S130" s="27"/>
      <c r="T130" s="21" t="str">
        <f aca="false">IF(COUNT(P130:S130)&lt;4,"",SUM(P130:S130))</f>
        <v/>
      </c>
      <c r="U130" s="27"/>
      <c r="V130" s="27"/>
      <c r="W130" s="27"/>
      <c r="X130" s="27"/>
      <c r="Y130" s="27"/>
      <c r="Z130" s="27"/>
      <c r="AA130" s="27"/>
      <c r="AB130" s="21" t="str">
        <f aca="false">IF(COUNT(U130:AA130)&lt;7,"",SUM(U130:AA130))</f>
        <v/>
      </c>
      <c r="AC130" s="23" t="str">
        <f aca="false">IF($A130="","",IF($I130="","Ara Rapor puanları eksik",IF($O130="","Ara Sunum puanları eksik",IF($T130="","Süreç Takibi puanları eksik",IF($AB130="","Final Raporu puanları eksik","Tamam")))))</f>
        <v/>
      </c>
      <c r="AD130" s="27"/>
    </row>
    <row r="131" customFormat="false" ht="19.5" hidden="false" customHeight="true" outlineLevel="0" collapsed="false">
      <c r="A131" s="21" t="str">
        <f aca="false">IF('Öğrenci Listesi'!$A131="","",'Öğrenci Listesi'!$A131)</f>
        <v/>
      </c>
      <c r="B131" s="21" t="str">
        <f aca="false">IF('Öğrenci Listesi'!$A131="","",'Öğrenci Listesi'!$D131)</f>
        <v/>
      </c>
      <c r="C131" s="23" t="str">
        <f aca="false">IF('Öğrenci Listesi'!$A131="","",'Öğrenci Listesi'!$E131)</f>
        <v/>
      </c>
      <c r="D131" s="27"/>
      <c r="E131" s="27"/>
      <c r="F131" s="27"/>
      <c r="G131" s="27"/>
      <c r="H131" s="27"/>
      <c r="I131" s="21" t="str">
        <f aca="false">IF(COUNT(D131:H131)&lt;5,"",SUM(D131:H131))</f>
        <v/>
      </c>
      <c r="J131" s="27"/>
      <c r="K131" s="27"/>
      <c r="L131" s="27"/>
      <c r="M131" s="27"/>
      <c r="N131" s="27"/>
      <c r="O131" s="21" t="str">
        <f aca="false">IF(COUNT(J131:N131)&lt;5,"",SUM(J131:N131))</f>
        <v/>
      </c>
      <c r="P131" s="27"/>
      <c r="Q131" s="27"/>
      <c r="R131" s="27"/>
      <c r="S131" s="27"/>
      <c r="T131" s="21" t="str">
        <f aca="false">IF(COUNT(P131:S131)&lt;4,"",SUM(P131:S131))</f>
        <v/>
      </c>
      <c r="U131" s="27"/>
      <c r="V131" s="27"/>
      <c r="W131" s="27"/>
      <c r="X131" s="27"/>
      <c r="Y131" s="27"/>
      <c r="Z131" s="27"/>
      <c r="AA131" s="27"/>
      <c r="AB131" s="21" t="str">
        <f aca="false">IF(COUNT(U131:AA131)&lt;7,"",SUM(U131:AA131))</f>
        <v/>
      </c>
      <c r="AC131" s="23" t="str">
        <f aca="false">IF($A131="","",IF($I131="","Ara Rapor puanları eksik",IF($O131="","Ara Sunum puanları eksik",IF($T131="","Süreç Takibi puanları eksik",IF($AB131="","Final Raporu puanları eksik","Tamam")))))</f>
        <v/>
      </c>
      <c r="AD131" s="27"/>
    </row>
    <row r="132" customFormat="false" ht="19.5" hidden="false" customHeight="true" outlineLevel="0" collapsed="false">
      <c r="A132" s="21" t="str">
        <f aca="false">IF('Öğrenci Listesi'!$A132="","",'Öğrenci Listesi'!$A132)</f>
        <v/>
      </c>
      <c r="B132" s="21" t="str">
        <f aca="false">IF('Öğrenci Listesi'!$A132="","",'Öğrenci Listesi'!$D132)</f>
        <v/>
      </c>
      <c r="C132" s="23" t="str">
        <f aca="false">IF('Öğrenci Listesi'!$A132="","",'Öğrenci Listesi'!$E132)</f>
        <v/>
      </c>
      <c r="D132" s="27"/>
      <c r="E132" s="27"/>
      <c r="F132" s="27"/>
      <c r="G132" s="27"/>
      <c r="H132" s="27"/>
      <c r="I132" s="21" t="str">
        <f aca="false">IF(COUNT(D132:H132)&lt;5,"",SUM(D132:H132))</f>
        <v/>
      </c>
      <c r="J132" s="27"/>
      <c r="K132" s="27"/>
      <c r="L132" s="27"/>
      <c r="M132" s="27"/>
      <c r="N132" s="27"/>
      <c r="O132" s="21" t="str">
        <f aca="false">IF(COUNT(J132:N132)&lt;5,"",SUM(J132:N132))</f>
        <v/>
      </c>
      <c r="P132" s="27"/>
      <c r="Q132" s="27"/>
      <c r="R132" s="27"/>
      <c r="S132" s="27"/>
      <c r="T132" s="21" t="str">
        <f aca="false">IF(COUNT(P132:S132)&lt;4,"",SUM(P132:S132))</f>
        <v/>
      </c>
      <c r="U132" s="27"/>
      <c r="V132" s="27"/>
      <c r="W132" s="27"/>
      <c r="X132" s="27"/>
      <c r="Y132" s="27"/>
      <c r="Z132" s="27"/>
      <c r="AA132" s="27"/>
      <c r="AB132" s="21" t="str">
        <f aca="false">IF(COUNT(U132:AA132)&lt;7,"",SUM(U132:AA132))</f>
        <v/>
      </c>
      <c r="AC132" s="23" t="str">
        <f aca="false">IF($A132="","",IF($I132="","Ara Rapor puanları eksik",IF($O132="","Ara Sunum puanları eksik",IF($T132="","Süreç Takibi puanları eksik",IF($AB132="","Final Raporu puanları eksik","Tamam")))))</f>
        <v/>
      </c>
      <c r="AD132" s="27"/>
    </row>
    <row r="133" customFormat="false" ht="19.5" hidden="false" customHeight="true" outlineLevel="0" collapsed="false">
      <c r="A133" s="21" t="str">
        <f aca="false">IF('Öğrenci Listesi'!$A133="","",'Öğrenci Listesi'!$A133)</f>
        <v/>
      </c>
      <c r="B133" s="21" t="str">
        <f aca="false">IF('Öğrenci Listesi'!$A133="","",'Öğrenci Listesi'!$D133)</f>
        <v/>
      </c>
      <c r="C133" s="23" t="str">
        <f aca="false">IF('Öğrenci Listesi'!$A133="","",'Öğrenci Listesi'!$E133)</f>
        <v/>
      </c>
      <c r="D133" s="27"/>
      <c r="E133" s="27"/>
      <c r="F133" s="27"/>
      <c r="G133" s="27"/>
      <c r="H133" s="27"/>
      <c r="I133" s="21" t="str">
        <f aca="false">IF(COUNT(D133:H133)&lt;5,"",SUM(D133:H133))</f>
        <v/>
      </c>
      <c r="J133" s="27"/>
      <c r="K133" s="27"/>
      <c r="L133" s="27"/>
      <c r="M133" s="27"/>
      <c r="N133" s="27"/>
      <c r="O133" s="21" t="str">
        <f aca="false">IF(COUNT(J133:N133)&lt;5,"",SUM(J133:N133))</f>
        <v/>
      </c>
      <c r="P133" s="27"/>
      <c r="Q133" s="27"/>
      <c r="R133" s="27"/>
      <c r="S133" s="27"/>
      <c r="T133" s="21" t="str">
        <f aca="false">IF(COUNT(P133:S133)&lt;4,"",SUM(P133:S133))</f>
        <v/>
      </c>
      <c r="U133" s="27"/>
      <c r="V133" s="27"/>
      <c r="W133" s="27"/>
      <c r="X133" s="27"/>
      <c r="Y133" s="27"/>
      <c r="Z133" s="27"/>
      <c r="AA133" s="27"/>
      <c r="AB133" s="21" t="str">
        <f aca="false">IF(COUNT(U133:AA133)&lt;7,"",SUM(U133:AA133))</f>
        <v/>
      </c>
      <c r="AC133" s="23" t="str">
        <f aca="false">IF($A133="","",IF($I133="","Ara Rapor puanları eksik",IF($O133="","Ara Sunum puanları eksik",IF($T133="","Süreç Takibi puanları eksik",IF($AB133="","Final Raporu puanları eksik","Tamam")))))</f>
        <v/>
      </c>
      <c r="AD133" s="27"/>
    </row>
    <row r="134" customFormat="false" ht="19.5" hidden="false" customHeight="true" outlineLevel="0" collapsed="false">
      <c r="A134" s="21" t="str">
        <f aca="false">IF('Öğrenci Listesi'!$A134="","",'Öğrenci Listesi'!$A134)</f>
        <v/>
      </c>
      <c r="B134" s="21" t="str">
        <f aca="false">IF('Öğrenci Listesi'!$A134="","",'Öğrenci Listesi'!$D134)</f>
        <v/>
      </c>
      <c r="C134" s="23" t="str">
        <f aca="false">IF('Öğrenci Listesi'!$A134="","",'Öğrenci Listesi'!$E134)</f>
        <v/>
      </c>
      <c r="D134" s="27"/>
      <c r="E134" s="27"/>
      <c r="F134" s="27"/>
      <c r="G134" s="27"/>
      <c r="H134" s="27"/>
      <c r="I134" s="21" t="str">
        <f aca="false">IF(COUNT(D134:H134)&lt;5,"",SUM(D134:H134))</f>
        <v/>
      </c>
      <c r="J134" s="27"/>
      <c r="K134" s="27"/>
      <c r="L134" s="27"/>
      <c r="M134" s="27"/>
      <c r="N134" s="27"/>
      <c r="O134" s="21" t="str">
        <f aca="false">IF(COUNT(J134:N134)&lt;5,"",SUM(J134:N134))</f>
        <v/>
      </c>
      <c r="P134" s="27"/>
      <c r="Q134" s="27"/>
      <c r="R134" s="27"/>
      <c r="S134" s="27"/>
      <c r="T134" s="21" t="str">
        <f aca="false">IF(COUNT(P134:S134)&lt;4,"",SUM(P134:S134))</f>
        <v/>
      </c>
      <c r="U134" s="27"/>
      <c r="V134" s="27"/>
      <c r="W134" s="27"/>
      <c r="X134" s="27"/>
      <c r="Y134" s="27"/>
      <c r="Z134" s="27"/>
      <c r="AA134" s="27"/>
      <c r="AB134" s="21" t="str">
        <f aca="false">IF(COUNT(U134:AA134)&lt;7,"",SUM(U134:AA134))</f>
        <v/>
      </c>
      <c r="AC134" s="23" t="str">
        <f aca="false">IF($A134="","",IF($I134="","Ara Rapor puanları eksik",IF($O134="","Ara Sunum puanları eksik",IF($T134="","Süreç Takibi puanları eksik",IF($AB134="","Final Raporu puanları eksik","Tamam")))))</f>
        <v/>
      </c>
      <c r="AD134" s="27"/>
    </row>
    <row r="135" customFormat="false" ht="19.5" hidden="false" customHeight="true" outlineLevel="0" collapsed="false">
      <c r="A135" s="21" t="str">
        <f aca="false">IF('Öğrenci Listesi'!$A135="","",'Öğrenci Listesi'!$A135)</f>
        <v/>
      </c>
      <c r="B135" s="21" t="str">
        <f aca="false">IF('Öğrenci Listesi'!$A135="","",'Öğrenci Listesi'!$D135)</f>
        <v/>
      </c>
      <c r="C135" s="23" t="str">
        <f aca="false">IF('Öğrenci Listesi'!$A135="","",'Öğrenci Listesi'!$E135)</f>
        <v/>
      </c>
      <c r="D135" s="27"/>
      <c r="E135" s="27"/>
      <c r="F135" s="27"/>
      <c r="G135" s="27"/>
      <c r="H135" s="27"/>
      <c r="I135" s="21" t="str">
        <f aca="false">IF(COUNT(D135:H135)&lt;5,"",SUM(D135:H135))</f>
        <v/>
      </c>
      <c r="J135" s="27"/>
      <c r="K135" s="27"/>
      <c r="L135" s="27"/>
      <c r="M135" s="27"/>
      <c r="N135" s="27"/>
      <c r="O135" s="21" t="str">
        <f aca="false">IF(COUNT(J135:N135)&lt;5,"",SUM(J135:N135))</f>
        <v/>
      </c>
      <c r="P135" s="27"/>
      <c r="Q135" s="27"/>
      <c r="R135" s="27"/>
      <c r="S135" s="27"/>
      <c r="T135" s="21" t="str">
        <f aca="false">IF(COUNT(P135:S135)&lt;4,"",SUM(P135:S135))</f>
        <v/>
      </c>
      <c r="U135" s="27"/>
      <c r="V135" s="27"/>
      <c r="W135" s="27"/>
      <c r="X135" s="27"/>
      <c r="Y135" s="27"/>
      <c r="Z135" s="27"/>
      <c r="AA135" s="27"/>
      <c r="AB135" s="21" t="str">
        <f aca="false">IF(COUNT(U135:AA135)&lt;7,"",SUM(U135:AA135))</f>
        <v/>
      </c>
      <c r="AC135" s="23" t="str">
        <f aca="false">IF($A135="","",IF($I135="","Ara Rapor puanları eksik",IF($O135="","Ara Sunum puanları eksik",IF($T135="","Süreç Takibi puanları eksik",IF($AB135="","Final Raporu puanları eksik","Tamam")))))</f>
        <v/>
      </c>
      <c r="AD135" s="27"/>
    </row>
    <row r="136" customFormat="false" ht="19.5" hidden="false" customHeight="true" outlineLevel="0" collapsed="false">
      <c r="A136" s="21" t="str">
        <f aca="false">IF('Öğrenci Listesi'!$A136="","",'Öğrenci Listesi'!$A136)</f>
        <v/>
      </c>
      <c r="B136" s="21" t="str">
        <f aca="false">IF('Öğrenci Listesi'!$A136="","",'Öğrenci Listesi'!$D136)</f>
        <v/>
      </c>
      <c r="C136" s="23" t="str">
        <f aca="false">IF('Öğrenci Listesi'!$A136="","",'Öğrenci Listesi'!$E136)</f>
        <v/>
      </c>
      <c r="D136" s="27"/>
      <c r="E136" s="27"/>
      <c r="F136" s="27"/>
      <c r="G136" s="27"/>
      <c r="H136" s="27"/>
      <c r="I136" s="21" t="str">
        <f aca="false">IF(COUNT(D136:H136)&lt;5,"",SUM(D136:H136))</f>
        <v/>
      </c>
      <c r="J136" s="27"/>
      <c r="K136" s="27"/>
      <c r="L136" s="27"/>
      <c r="M136" s="27"/>
      <c r="N136" s="27"/>
      <c r="O136" s="21" t="str">
        <f aca="false">IF(COUNT(J136:N136)&lt;5,"",SUM(J136:N136))</f>
        <v/>
      </c>
      <c r="P136" s="27"/>
      <c r="Q136" s="27"/>
      <c r="R136" s="27"/>
      <c r="S136" s="27"/>
      <c r="T136" s="21" t="str">
        <f aca="false">IF(COUNT(P136:S136)&lt;4,"",SUM(P136:S136))</f>
        <v/>
      </c>
      <c r="U136" s="27"/>
      <c r="V136" s="27"/>
      <c r="W136" s="27"/>
      <c r="X136" s="27"/>
      <c r="Y136" s="27"/>
      <c r="Z136" s="27"/>
      <c r="AA136" s="27"/>
      <c r="AB136" s="21" t="str">
        <f aca="false">IF(COUNT(U136:AA136)&lt;7,"",SUM(U136:AA136))</f>
        <v/>
      </c>
      <c r="AC136" s="23" t="str">
        <f aca="false">IF($A136="","",IF($I136="","Ara Rapor puanları eksik",IF($O136="","Ara Sunum puanları eksik",IF($T136="","Süreç Takibi puanları eksik",IF($AB136="","Final Raporu puanları eksik","Tamam")))))</f>
        <v/>
      </c>
      <c r="AD136" s="27"/>
    </row>
    <row r="137" customFormat="false" ht="19.5" hidden="false" customHeight="true" outlineLevel="0" collapsed="false">
      <c r="A137" s="21" t="str">
        <f aca="false">IF('Öğrenci Listesi'!$A137="","",'Öğrenci Listesi'!$A137)</f>
        <v/>
      </c>
      <c r="B137" s="21" t="str">
        <f aca="false">IF('Öğrenci Listesi'!$A137="","",'Öğrenci Listesi'!$D137)</f>
        <v/>
      </c>
      <c r="C137" s="23" t="str">
        <f aca="false">IF('Öğrenci Listesi'!$A137="","",'Öğrenci Listesi'!$E137)</f>
        <v/>
      </c>
      <c r="D137" s="27"/>
      <c r="E137" s="27"/>
      <c r="F137" s="27"/>
      <c r="G137" s="27"/>
      <c r="H137" s="27"/>
      <c r="I137" s="21" t="str">
        <f aca="false">IF(COUNT(D137:H137)&lt;5,"",SUM(D137:H137))</f>
        <v/>
      </c>
      <c r="J137" s="27"/>
      <c r="K137" s="27"/>
      <c r="L137" s="27"/>
      <c r="M137" s="27"/>
      <c r="N137" s="27"/>
      <c r="O137" s="21" t="str">
        <f aca="false">IF(COUNT(J137:N137)&lt;5,"",SUM(J137:N137))</f>
        <v/>
      </c>
      <c r="P137" s="27"/>
      <c r="Q137" s="27"/>
      <c r="R137" s="27"/>
      <c r="S137" s="27"/>
      <c r="T137" s="21" t="str">
        <f aca="false">IF(COUNT(P137:S137)&lt;4,"",SUM(P137:S137))</f>
        <v/>
      </c>
      <c r="U137" s="27"/>
      <c r="V137" s="27"/>
      <c r="W137" s="27"/>
      <c r="X137" s="27"/>
      <c r="Y137" s="27"/>
      <c r="Z137" s="27"/>
      <c r="AA137" s="27"/>
      <c r="AB137" s="21" t="str">
        <f aca="false">IF(COUNT(U137:AA137)&lt;7,"",SUM(U137:AA137))</f>
        <v/>
      </c>
      <c r="AC137" s="23" t="str">
        <f aca="false">IF($A137="","",IF($I137="","Ara Rapor puanları eksik",IF($O137="","Ara Sunum puanları eksik",IF($T137="","Süreç Takibi puanları eksik",IF($AB137="","Final Raporu puanları eksik","Tamam")))))</f>
        <v/>
      </c>
      <c r="AD137" s="27"/>
    </row>
    <row r="138" customFormat="false" ht="19.5" hidden="false" customHeight="true" outlineLevel="0" collapsed="false">
      <c r="A138" s="21" t="str">
        <f aca="false">IF('Öğrenci Listesi'!$A138="","",'Öğrenci Listesi'!$A138)</f>
        <v/>
      </c>
      <c r="B138" s="21" t="str">
        <f aca="false">IF('Öğrenci Listesi'!$A138="","",'Öğrenci Listesi'!$D138)</f>
        <v/>
      </c>
      <c r="C138" s="23" t="str">
        <f aca="false">IF('Öğrenci Listesi'!$A138="","",'Öğrenci Listesi'!$E138)</f>
        <v/>
      </c>
      <c r="D138" s="27"/>
      <c r="E138" s="27"/>
      <c r="F138" s="27"/>
      <c r="G138" s="27"/>
      <c r="H138" s="27"/>
      <c r="I138" s="21" t="str">
        <f aca="false">IF(COUNT(D138:H138)&lt;5,"",SUM(D138:H138))</f>
        <v/>
      </c>
      <c r="J138" s="27"/>
      <c r="K138" s="27"/>
      <c r="L138" s="27"/>
      <c r="M138" s="27"/>
      <c r="N138" s="27"/>
      <c r="O138" s="21" t="str">
        <f aca="false">IF(COUNT(J138:N138)&lt;5,"",SUM(J138:N138))</f>
        <v/>
      </c>
      <c r="P138" s="27"/>
      <c r="Q138" s="27"/>
      <c r="R138" s="27"/>
      <c r="S138" s="27"/>
      <c r="T138" s="21" t="str">
        <f aca="false">IF(COUNT(P138:S138)&lt;4,"",SUM(P138:S138))</f>
        <v/>
      </c>
      <c r="U138" s="27"/>
      <c r="V138" s="27"/>
      <c r="W138" s="27"/>
      <c r="X138" s="27"/>
      <c r="Y138" s="27"/>
      <c r="Z138" s="27"/>
      <c r="AA138" s="27"/>
      <c r="AB138" s="21" t="str">
        <f aca="false">IF(COUNT(U138:AA138)&lt;7,"",SUM(U138:AA138))</f>
        <v/>
      </c>
      <c r="AC138" s="23" t="str">
        <f aca="false">IF($A138="","",IF($I138="","Ara Rapor puanları eksik",IF($O138="","Ara Sunum puanları eksik",IF($T138="","Süreç Takibi puanları eksik",IF($AB138="","Final Raporu puanları eksik","Tamam")))))</f>
        <v/>
      </c>
      <c r="AD138" s="27"/>
    </row>
    <row r="139" customFormat="false" ht="19.5" hidden="false" customHeight="true" outlineLevel="0" collapsed="false">
      <c r="A139" s="21" t="str">
        <f aca="false">IF('Öğrenci Listesi'!$A139="","",'Öğrenci Listesi'!$A139)</f>
        <v/>
      </c>
      <c r="B139" s="21" t="str">
        <f aca="false">IF('Öğrenci Listesi'!$A139="","",'Öğrenci Listesi'!$D139)</f>
        <v/>
      </c>
      <c r="C139" s="23" t="str">
        <f aca="false">IF('Öğrenci Listesi'!$A139="","",'Öğrenci Listesi'!$E139)</f>
        <v/>
      </c>
      <c r="D139" s="27"/>
      <c r="E139" s="27"/>
      <c r="F139" s="27"/>
      <c r="G139" s="27"/>
      <c r="H139" s="27"/>
      <c r="I139" s="21" t="str">
        <f aca="false">IF(COUNT(D139:H139)&lt;5,"",SUM(D139:H139))</f>
        <v/>
      </c>
      <c r="J139" s="27"/>
      <c r="K139" s="27"/>
      <c r="L139" s="27"/>
      <c r="M139" s="27"/>
      <c r="N139" s="27"/>
      <c r="O139" s="21" t="str">
        <f aca="false">IF(COUNT(J139:N139)&lt;5,"",SUM(J139:N139))</f>
        <v/>
      </c>
      <c r="P139" s="27"/>
      <c r="Q139" s="27"/>
      <c r="R139" s="27"/>
      <c r="S139" s="27"/>
      <c r="T139" s="21" t="str">
        <f aca="false">IF(COUNT(P139:S139)&lt;4,"",SUM(P139:S139))</f>
        <v/>
      </c>
      <c r="U139" s="27"/>
      <c r="V139" s="27"/>
      <c r="W139" s="27"/>
      <c r="X139" s="27"/>
      <c r="Y139" s="27"/>
      <c r="Z139" s="27"/>
      <c r="AA139" s="27"/>
      <c r="AB139" s="21" t="str">
        <f aca="false">IF(COUNT(U139:AA139)&lt;7,"",SUM(U139:AA139))</f>
        <v/>
      </c>
      <c r="AC139" s="23" t="str">
        <f aca="false">IF($A139="","",IF($I139="","Ara Rapor puanları eksik",IF($O139="","Ara Sunum puanları eksik",IF($T139="","Süreç Takibi puanları eksik",IF($AB139="","Final Raporu puanları eksik","Tamam")))))</f>
        <v/>
      </c>
      <c r="AD139" s="27"/>
    </row>
    <row r="140" customFormat="false" ht="19.5" hidden="false" customHeight="true" outlineLevel="0" collapsed="false">
      <c r="A140" s="21" t="str">
        <f aca="false">IF('Öğrenci Listesi'!$A140="","",'Öğrenci Listesi'!$A140)</f>
        <v/>
      </c>
      <c r="B140" s="21" t="str">
        <f aca="false">IF('Öğrenci Listesi'!$A140="","",'Öğrenci Listesi'!$D140)</f>
        <v/>
      </c>
      <c r="C140" s="23" t="str">
        <f aca="false">IF('Öğrenci Listesi'!$A140="","",'Öğrenci Listesi'!$E140)</f>
        <v/>
      </c>
      <c r="D140" s="27"/>
      <c r="E140" s="27"/>
      <c r="F140" s="27"/>
      <c r="G140" s="27"/>
      <c r="H140" s="27"/>
      <c r="I140" s="21" t="str">
        <f aca="false">IF(COUNT(D140:H140)&lt;5,"",SUM(D140:H140))</f>
        <v/>
      </c>
      <c r="J140" s="27"/>
      <c r="K140" s="27"/>
      <c r="L140" s="27"/>
      <c r="M140" s="27"/>
      <c r="N140" s="27"/>
      <c r="O140" s="21" t="str">
        <f aca="false">IF(COUNT(J140:N140)&lt;5,"",SUM(J140:N140))</f>
        <v/>
      </c>
      <c r="P140" s="27"/>
      <c r="Q140" s="27"/>
      <c r="R140" s="27"/>
      <c r="S140" s="27"/>
      <c r="T140" s="21" t="str">
        <f aca="false">IF(COUNT(P140:S140)&lt;4,"",SUM(P140:S140))</f>
        <v/>
      </c>
      <c r="U140" s="27"/>
      <c r="V140" s="27"/>
      <c r="W140" s="27"/>
      <c r="X140" s="27"/>
      <c r="Y140" s="27"/>
      <c r="Z140" s="27"/>
      <c r="AA140" s="27"/>
      <c r="AB140" s="21" t="str">
        <f aca="false">IF(COUNT(U140:AA140)&lt;7,"",SUM(U140:AA140))</f>
        <v/>
      </c>
      <c r="AC140" s="23" t="str">
        <f aca="false">IF($A140="","",IF($I140="","Ara Rapor puanları eksik",IF($O140="","Ara Sunum puanları eksik",IF($T140="","Süreç Takibi puanları eksik",IF($AB140="","Final Raporu puanları eksik","Tamam")))))</f>
        <v/>
      </c>
      <c r="AD140" s="27"/>
    </row>
    <row r="141" customFormat="false" ht="19.5" hidden="false" customHeight="true" outlineLevel="0" collapsed="false">
      <c r="A141" s="21" t="str">
        <f aca="false">IF('Öğrenci Listesi'!$A141="","",'Öğrenci Listesi'!$A141)</f>
        <v/>
      </c>
      <c r="B141" s="21" t="str">
        <f aca="false">IF('Öğrenci Listesi'!$A141="","",'Öğrenci Listesi'!$D141)</f>
        <v/>
      </c>
      <c r="C141" s="23" t="str">
        <f aca="false">IF('Öğrenci Listesi'!$A141="","",'Öğrenci Listesi'!$E141)</f>
        <v/>
      </c>
      <c r="D141" s="27"/>
      <c r="E141" s="27"/>
      <c r="F141" s="27"/>
      <c r="G141" s="27"/>
      <c r="H141" s="27"/>
      <c r="I141" s="21" t="str">
        <f aca="false">IF(COUNT(D141:H141)&lt;5,"",SUM(D141:H141))</f>
        <v/>
      </c>
      <c r="J141" s="27"/>
      <c r="K141" s="27"/>
      <c r="L141" s="27"/>
      <c r="M141" s="27"/>
      <c r="N141" s="27"/>
      <c r="O141" s="21" t="str">
        <f aca="false">IF(COUNT(J141:N141)&lt;5,"",SUM(J141:N141))</f>
        <v/>
      </c>
      <c r="P141" s="27"/>
      <c r="Q141" s="27"/>
      <c r="R141" s="27"/>
      <c r="S141" s="27"/>
      <c r="T141" s="21" t="str">
        <f aca="false">IF(COUNT(P141:S141)&lt;4,"",SUM(P141:S141))</f>
        <v/>
      </c>
      <c r="U141" s="27"/>
      <c r="V141" s="27"/>
      <c r="W141" s="27"/>
      <c r="X141" s="27"/>
      <c r="Y141" s="27"/>
      <c r="Z141" s="27"/>
      <c r="AA141" s="27"/>
      <c r="AB141" s="21" t="str">
        <f aca="false">IF(COUNT(U141:AA141)&lt;7,"",SUM(U141:AA141))</f>
        <v/>
      </c>
      <c r="AC141" s="23" t="str">
        <f aca="false">IF($A141="","",IF($I141="","Ara Rapor puanları eksik",IF($O141="","Ara Sunum puanları eksik",IF($T141="","Süreç Takibi puanları eksik",IF($AB141="","Final Raporu puanları eksik","Tamam")))))</f>
        <v/>
      </c>
      <c r="AD141" s="27"/>
    </row>
    <row r="142" customFormat="false" ht="19.5" hidden="false" customHeight="true" outlineLevel="0" collapsed="false">
      <c r="A142" s="21" t="str">
        <f aca="false">IF('Öğrenci Listesi'!$A142="","",'Öğrenci Listesi'!$A142)</f>
        <v/>
      </c>
      <c r="B142" s="21" t="str">
        <f aca="false">IF('Öğrenci Listesi'!$A142="","",'Öğrenci Listesi'!$D142)</f>
        <v/>
      </c>
      <c r="C142" s="23" t="str">
        <f aca="false">IF('Öğrenci Listesi'!$A142="","",'Öğrenci Listesi'!$E142)</f>
        <v/>
      </c>
      <c r="D142" s="27"/>
      <c r="E142" s="27"/>
      <c r="F142" s="27"/>
      <c r="G142" s="27"/>
      <c r="H142" s="27"/>
      <c r="I142" s="21" t="str">
        <f aca="false">IF(COUNT(D142:H142)&lt;5,"",SUM(D142:H142))</f>
        <v/>
      </c>
      <c r="J142" s="27"/>
      <c r="K142" s="27"/>
      <c r="L142" s="27"/>
      <c r="M142" s="27"/>
      <c r="N142" s="27"/>
      <c r="O142" s="21" t="str">
        <f aca="false">IF(COUNT(J142:N142)&lt;5,"",SUM(J142:N142))</f>
        <v/>
      </c>
      <c r="P142" s="27"/>
      <c r="Q142" s="27"/>
      <c r="R142" s="27"/>
      <c r="S142" s="27"/>
      <c r="T142" s="21" t="str">
        <f aca="false">IF(COUNT(P142:S142)&lt;4,"",SUM(P142:S142))</f>
        <v/>
      </c>
      <c r="U142" s="27"/>
      <c r="V142" s="27"/>
      <c r="W142" s="27"/>
      <c r="X142" s="27"/>
      <c r="Y142" s="27"/>
      <c r="Z142" s="27"/>
      <c r="AA142" s="27"/>
      <c r="AB142" s="21" t="str">
        <f aca="false">IF(COUNT(U142:AA142)&lt;7,"",SUM(U142:AA142))</f>
        <v/>
      </c>
      <c r="AC142" s="23" t="str">
        <f aca="false">IF($A142="","",IF($I142="","Ara Rapor puanları eksik",IF($O142="","Ara Sunum puanları eksik",IF($T142="","Süreç Takibi puanları eksik",IF($AB142="","Final Raporu puanları eksik","Tamam")))))</f>
        <v/>
      </c>
      <c r="AD142" s="27"/>
    </row>
    <row r="143" customFormat="false" ht="19.5" hidden="false" customHeight="true" outlineLevel="0" collapsed="false">
      <c r="A143" s="21" t="str">
        <f aca="false">IF('Öğrenci Listesi'!$A143="","",'Öğrenci Listesi'!$A143)</f>
        <v/>
      </c>
      <c r="B143" s="21" t="str">
        <f aca="false">IF('Öğrenci Listesi'!$A143="","",'Öğrenci Listesi'!$D143)</f>
        <v/>
      </c>
      <c r="C143" s="23" t="str">
        <f aca="false">IF('Öğrenci Listesi'!$A143="","",'Öğrenci Listesi'!$E143)</f>
        <v/>
      </c>
      <c r="D143" s="27"/>
      <c r="E143" s="27"/>
      <c r="F143" s="27"/>
      <c r="G143" s="27"/>
      <c r="H143" s="27"/>
      <c r="I143" s="21" t="str">
        <f aca="false">IF(COUNT(D143:H143)&lt;5,"",SUM(D143:H143))</f>
        <v/>
      </c>
      <c r="J143" s="27"/>
      <c r="K143" s="27"/>
      <c r="L143" s="27"/>
      <c r="M143" s="27"/>
      <c r="N143" s="27"/>
      <c r="O143" s="21" t="str">
        <f aca="false">IF(COUNT(J143:N143)&lt;5,"",SUM(J143:N143))</f>
        <v/>
      </c>
      <c r="P143" s="27"/>
      <c r="Q143" s="27"/>
      <c r="R143" s="27"/>
      <c r="S143" s="27"/>
      <c r="T143" s="21" t="str">
        <f aca="false">IF(COUNT(P143:S143)&lt;4,"",SUM(P143:S143))</f>
        <v/>
      </c>
      <c r="U143" s="27"/>
      <c r="V143" s="27"/>
      <c r="W143" s="27"/>
      <c r="X143" s="27"/>
      <c r="Y143" s="27"/>
      <c r="Z143" s="27"/>
      <c r="AA143" s="27"/>
      <c r="AB143" s="21" t="str">
        <f aca="false">IF(COUNT(U143:AA143)&lt;7,"",SUM(U143:AA143))</f>
        <v/>
      </c>
      <c r="AC143" s="23" t="str">
        <f aca="false">IF($A143="","",IF($I143="","Ara Rapor puanları eksik",IF($O143="","Ara Sunum puanları eksik",IF($T143="","Süreç Takibi puanları eksik",IF($AB143="","Final Raporu puanları eksik","Tamam")))))</f>
        <v/>
      </c>
      <c r="AD143" s="27"/>
    </row>
    <row r="144" customFormat="false" ht="19.5" hidden="false" customHeight="true" outlineLevel="0" collapsed="false">
      <c r="A144" s="21" t="str">
        <f aca="false">IF('Öğrenci Listesi'!$A144="","",'Öğrenci Listesi'!$A144)</f>
        <v/>
      </c>
      <c r="B144" s="21" t="str">
        <f aca="false">IF('Öğrenci Listesi'!$A144="","",'Öğrenci Listesi'!$D144)</f>
        <v/>
      </c>
      <c r="C144" s="23" t="str">
        <f aca="false">IF('Öğrenci Listesi'!$A144="","",'Öğrenci Listesi'!$E144)</f>
        <v/>
      </c>
      <c r="D144" s="27"/>
      <c r="E144" s="27"/>
      <c r="F144" s="27"/>
      <c r="G144" s="27"/>
      <c r="H144" s="27"/>
      <c r="I144" s="21" t="str">
        <f aca="false">IF(COUNT(D144:H144)&lt;5,"",SUM(D144:H144))</f>
        <v/>
      </c>
      <c r="J144" s="27"/>
      <c r="K144" s="27"/>
      <c r="L144" s="27"/>
      <c r="M144" s="27"/>
      <c r="N144" s="27"/>
      <c r="O144" s="21" t="str">
        <f aca="false">IF(COUNT(J144:N144)&lt;5,"",SUM(J144:N144))</f>
        <v/>
      </c>
      <c r="P144" s="27"/>
      <c r="Q144" s="27"/>
      <c r="R144" s="27"/>
      <c r="S144" s="27"/>
      <c r="T144" s="21" t="str">
        <f aca="false">IF(COUNT(P144:S144)&lt;4,"",SUM(P144:S144))</f>
        <v/>
      </c>
      <c r="U144" s="27"/>
      <c r="V144" s="27"/>
      <c r="W144" s="27"/>
      <c r="X144" s="27"/>
      <c r="Y144" s="27"/>
      <c r="Z144" s="27"/>
      <c r="AA144" s="27"/>
      <c r="AB144" s="21" t="str">
        <f aca="false">IF(COUNT(U144:AA144)&lt;7,"",SUM(U144:AA144))</f>
        <v/>
      </c>
      <c r="AC144" s="23" t="str">
        <f aca="false">IF($A144="","",IF($I144="","Ara Rapor puanları eksik",IF($O144="","Ara Sunum puanları eksik",IF($T144="","Süreç Takibi puanları eksik",IF($AB144="","Final Raporu puanları eksik","Tamam")))))</f>
        <v/>
      </c>
      <c r="AD144" s="27"/>
    </row>
    <row r="145" customFormat="false" ht="19.5" hidden="false" customHeight="true" outlineLevel="0" collapsed="false">
      <c r="A145" s="21" t="str">
        <f aca="false">IF('Öğrenci Listesi'!$A145="","",'Öğrenci Listesi'!$A145)</f>
        <v/>
      </c>
      <c r="B145" s="21" t="str">
        <f aca="false">IF('Öğrenci Listesi'!$A145="","",'Öğrenci Listesi'!$D145)</f>
        <v/>
      </c>
      <c r="C145" s="23" t="str">
        <f aca="false">IF('Öğrenci Listesi'!$A145="","",'Öğrenci Listesi'!$E145)</f>
        <v/>
      </c>
      <c r="D145" s="27"/>
      <c r="E145" s="27"/>
      <c r="F145" s="27"/>
      <c r="G145" s="27"/>
      <c r="H145" s="27"/>
      <c r="I145" s="21" t="str">
        <f aca="false">IF(COUNT(D145:H145)&lt;5,"",SUM(D145:H145))</f>
        <v/>
      </c>
      <c r="J145" s="27"/>
      <c r="K145" s="27"/>
      <c r="L145" s="27"/>
      <c r="M145" s="27"/>
      <c r="N145" s="27"/>
      <c r="O145" s="21" t="str">
        <f aca="false">IF(COUNT(J145:N145)&lt;5,"",SUM(J145:N145))</f>
        <v/>
      </c>
      <c r="P145" s="27"/>
      <c r="Q145" s="27"/>
      <c r="R145" s="27"/>
      <c r="S145" s="27"/>
      <c r="T145" s="21" t="str">
        <f aca="false">IF(COUNT(P145:S145)&lt;4,"",SUM(P145:S145))</f>
        <v/>
      </c>
      <c r="U145" s="27"/>
      <c r="V145" s="27"/>
      <c r="W145" s="27"/>
      <c r="X145" s="27"/>
      <c r="Y145" s="27"/>
      <c r="Z145" s="27"/>
      <c r="AA145" s="27"/>
      <c r="AB145" s="21" t="str">
        <f aca="false">IF(COUNT(U145:AA145)&lt;7,"",SUM(U145:AA145))</f>
        <v/>
      </c>
      <c r="AC145" s="23" t="str">
        <f aca="false">IF($A145="","",IF($I145="","Ara Rapor puanları eksik",IF($O145="","Ara Sunum puanları eksik",IF($T145="","Süreç Takibi puanları eksik",IF($AB145="","Final Raporu puanları eksik","Tamam")))))</f>
        <v/>
      </c>
      <c r="AD145" s="27"/>
    </row>
    <row r="146" customFormat="false" ht="19.5" hidden="false" customHeight="true" outlineLevel="0" collapsed="false">
      <c r="A146" s="21" t="str">
        <f aca="false">IF('Öğrenci Listesi'!$A146="","",'Öğrenci Listesi'!$A146)</f>
        <v/>
      </c>
      <c r="B146" s="21" t="str">
        <f aca="false">IF('Öğrenci Listesi'!$A146="","",'Öğrenci Listesi'!$D146)</f>
        <v/>
      </c>
      <c r="C146" s="23" t="str">
        <f aca="false">IF('Öğrenci Listesi'!$A146="","",'Öğrenci Listesi'!$E146)</f>
        <v/>
      </c>
      <c r="D146" s="27"/>
      <c r="E146" s="27"/>
      <c r="F146" s="27"/>
      <c r="G146" s="27"/>
      <c r="H146" s="27"/>
      <c r="I146" s="21" t="str">
        <f aca="false">IF(COUNT(D146:H146)&lt;5,"",SUM(D146:H146))</f>
        <v/>
      </c>
      <c r="J146" s="27"/>
      <c r="K146" s="27"/>
      <c r="L146" s="27"/>
      <c r="M146" s="27"/>
      <c r="N146" s="27"/>
      <c r="O146" s="21" t="str">
        <f aca="false">IF(COUNT(J146:N146)&lt;5,"",SUM(J146:N146))</f>
        <v/>
      </c>
      <c r="P146" s="27"/>
      <c r="Q146" s="27"/>
      <c r="R146" s="27"/>
      <c r="S146" s="27"/>
      <c r="T146" s="21" t="str">
        <f aca="false">IF(COUNT(P146:S146)&lt;4,"",SUM(P146:S146))</f>
        <v/>
      </c>
      <c r="U146" s="27"/>
      <c r="V146" s="27"/>
      <c r="W146" s="27"/>
      <c r="X146" s="27"/>
      <c r="Y146" s="27"/>
      <c r="Z146" s="27"/>
      <c r="AA146" s="27"/>
      <c r="AB146" s="21" t="str">
        <f aca="false">IF(COUNT(U146:AA146)&lt;7,"",SUM(U146:AA146))</f>
        <v/>
      </c>
      <c r="AC146" s="23" t="str">
        <f aca="false">IF($A146="","",IF($I146="","Ara Rapor puanları eksik",IF($O146="","Ara Sunum puanları eksik",IF($T146="","Süreç Takibi puanları eksik",IF($AB146="","Final Raporu puanları eksik","Tamam")))))</f>
        <v/>
      </c>
      <c r="AD146" s="27"/>
    </row>
    <row r="147" customFormat="false" ht="19.5" hidden="false" customHeight="true" outlineLevel="0" collapsed="false">
      <c r="A147" s="21" t="str">
        <f aca="false">IF('Öğrenci Listesi'!$A147="","",'Öğrenci Listesi'!$A147)</f>
        <v/>
      </c>
      <c r="B147" s="21" t="str">
        <f aca="false">IF('Öğrenci Listesi'!$A147="","",'Öğrenci Listesi'!$D147)</f>
        <v/>
      </c>
      <c r="C147" s="23" t="str">
        <f aca="false">IF('Öğrenci Listesi'!$A147="","",'Öğrenci Listesi'!$E147)</f>
        <v/>
      </c>
      <c r="D147" s="27"/>
      <c r="E147" s="27"/>
      <c r="F147" s="27"/>
      <c r="G147" s="27"/>
      <c r="H147" s="27"/>
      <c r="I147" s="21" t="str">
        <f aca="false">IF(COUNT(D147:H147)&lt;5,"",SUM(D147:H147))</f>
        <v/>
      </c>
      <c r="J147" s="27"/>
      <c r="K147" s="27"/>
      <c r="L147" s="27"/>
      <c r="M147" s="27"/>
      <c r="N147" s="27"/>
      <c r="O147" s="21" t="str">
        <f aca="false">IF(COUNT(J147:N147)&lt;5,"",SUM(J147:N147))</f>
        <v/>
      </c>
      <c r="P147" s="27"/>
      <c r="Q147" s="27"/>
      <c r="R147" s="27"/>
      <c r="S147" s="27"/>
      <c r="T147" s="21" t="str">
        <f aca="false">IF(COUNT(P147:S147)&lt;4,"",SUM(P147:S147))</f>
        <v/>
      </c>
      <c r="U147" s="27"/>
      <c r="V147" s="27"/>
      <c r="W147" s="27"/>
      <c r="X147" s="27"/>
      <c r="Y147" s="27"/>
      <c r="Z147" s="27"/>
      <c r="AA147" s="27"/>
      <c r="AB147" s="21" t="str">
        <f aca="false">IF(COUNT(U147:AA147)&lt;7,"",SUM(U147:AA147))</f>
        <v/>
      </c>
      <c r="AC147" s="23" t="str">
        <f aca="false">IF($A147="","",IF($I147="","Ara Rapor puanları eksik",IF($O147="","Ara Sunum puanları eksik",IF($T147="","Süreç Takibi puanları eksik",IF($AB147="","Final Raporu puanları eksik","Tamam")))))</f>
        <v/>
      </c>
      <c r="AD147" s="27"/>
    </row>
    <row r="148" customFormat="false" ht="19.5" hidden="false" customHeight="true" outlineLevel="0" collapsed="false">
      <c r="A148" s="21" t="str">
        <f aca="false">IF('Öğrenci Listesi'!$A148="","",'Öğrenci Listesi'!$A148)</f>
        <v/>
      </c>
      <c r="B148" s="21" t="str">
        <f aca="false">IF('Öğrenci Listesi'!$A148="","",'Öğrenci Listesi'!$D148)</f>
        <v/>
      </c>
      <c r="C148" s="23" t="str">
        <f aca="false">IF('Öğrenci Listesi'!$A148="","",'Öğrenci Listesi'!$E148)</f>
        <v/>
      </c>
      <c r="D148" s="27"/>
      <c r="E148" s="27"/>
      <c r="F148" s="27"/>
      <c r="G148" s="27"/>
      <c r="H148" s="27"/>
      <c r="I148" s="21" t="str">
        <f aca="false">IF(COUNT(D148:H148)&lt;5,"",SUM(D148:H148))</f>
        <v/>
      </c>
      <c r="J148" s="27"/>
      <c r="K148" s="27"/>
      <c r="L148" s="27"/>
      <c r="M148" s="27"/>
      <c r="N148" s="27"/>
      <c r="O148" s="21" t="str">
        <f aca="false">IF(COUNT(J148:N148)&lt;5,"",SUM(J148:N148))</f>
        <v/>
      </c>
      <c r="P148" s="27"/>
      <c r="Q148" s="27"/>
      <c r="R148" s="27"/>
      <c r="S148" s="27"/>
      <c r="T148" s="21" t="str">
        <f aca="false">IF(COUNT(P148:S148)&lt;4,"",SUM(P148:S148))</f>
        <v/>
      </c>
      <c r="U148" s="27"/>
      <c r="V148" s="27"/>
      <c r="W148" s="27"/>
      <c r="X148" s="27"/>
      <c r="Y148" s="27"/>
      <c r="Z148" s="27"/>
      <c r="AA148" s="27"/>
      <c r="AB148" s="21" t="str">
        <f aca="false">IF(COUNT(U148:AA148)&lt;7,"",SUM(U148:AA148))</f>
        <v/>
      </c>
      <c r="AC148" s="23" t="str">
        <f aca="false">IF($A148="","",IF($I148="","Ara Rapor puanları eksik",IF($O148="","Ara Sunum puanları eksik",IF($T148="","Süreç Takibi puanları eksik",IF($AB148="","Final Raporu puanları eksik","Tamam")))))</f>
        <v/>
      </c>
      <c r="AD148" s="27"/>
    </row>
    <row r="149" customFormat="false" ht="19.5" hidden="false" customHeight="true" outlineLevel="0" collapsed="false">
      <c r="A149" s="21" t="str">
        <f aca="false">IF('Öğrenci Listesi'!$A149="","",'Öğrenci Listesi'!$A149)</f>
        <v/>
      </c>
      <c r="B149" s="21" t="str">
        <f aca="false">IF('Öğrenci Listesi'!$A149="","",'Öğrenci Listesi'!$D149)</f>
        <v/>
      </c>
      <c r="C149" s="23" t="str">
        <f aca="false">IF('Öğrenci Listesi'!$A149="","",'Öğrenci Listesi'!$E149)</f>
        <v/>
      </c>
      <c r="D149" s="27"/>
      <c r="E149" s="27"/>
      <c r="F149" s="27"/>
      <c r="G149" s="27"/>
      <c r="H149" s="27"/>
      <c r="I149" s="21" t="str">
        <f aca="false">IF(COUNT(D149:H149)&lt;5,"",SUM(D149:H149))</f>
        <v/>
      </c>
      <c r="J149" s="27"/>
      <c r="K149" s="27"/>
      <c r="L149" s="27"/>
      <c r="M149" s="27"/>
      <c r="N149" s="27"/>
      <c r="O149" s="21" t="str">
        <f aca="false">IF(COUNT(J149:N149)&lt;5,"",SUM(J149:N149))</f>
        <v/>
      </c>
      <c r="P149" s="27"/>
      <c r="Q149" s="27"/>
      <c r="R149" s="27"/>
      <c r="S149" s="27"/>
      <c r="T149" s="21" t="str">
        <f aca="false">IF(COUNT(P149:S149)&lt;4,"",SUM(P149:S149))</f>
        <v/>
      </c>
      <c r="U149" s="27"/>
      <c r="V149" s="27"/>
      <c r="W149" s="27"/>
      <c r="X149" s="27"/>
      <c r="Y149" s="27"/>
      <c r="Z149" s="27"/>
      <c r="AA149" s="27"/>
      <c r="AB149" s="21" t="str">
        <f aca="false">IF(COUNT(U149:AA149)&lt;7,"",SUM(U149:AA149))</f>
        <v/>
      </c>
      <c r="AC149" s="23" t="str">
        <f aca="false">IF($A149="","",IF($I149="","Ara Rapor puanları eksik",IF($O149="","Ara Sunum puanları eksik",IF($T149="","Süreç Takibi puanları eksik",IF($AB149="","Final Raporu puanları eksik","Tamam")))))</f>
        <v/>
      </c>
      <c r="AD149" s="27"/>
    </row>
    <row r="150" customFormat="false" ht="19.5" hidden="false" customHeight="true" outlineLevel="0" collapsed="false">
      <c r="A150" s="21" t="str">
        <f aca="false">IF('Öğrenci Listesi'!$A150="","",'Öğrenci Listesi'!$A150)</f>
        <v/>
      </c>
      <c r="B150" s="21" t="str">
        <f aca="false">IF('Öğrenci Listesi'!$A150="","",'Öğrenci Listesi'!$D150)</f>
        <v/>
      </c>
      <c r="C150" s="23" t="str">
        <f aca="false">IF('Öğrenci Listesi'!$A150="","",'Öğrenci Listesi'!$E150)</f>
        <v/>
      </c>
      <c r="D150" s="27"/>
      <c r="E150" s="27"/>
      <c r="F150" s="27"/>
      <c r="G150" s="27"/>
      <c r="H150" s="27"/>
      <c r="I150" s="21" t="str">
        <f aca="false">IF(COUNT(D150:H150)&lt;5,"",SUM(D150:H150))</f>
        <v/>
      </c>
      <c r="J150" s="27"/>
      <c r="K150" s="27"/>
      <c r="L150" s="27"/>
      <c r="M150" s="27"/>
      <c r="N150" s="27"/>
      <c r="O150" s="21" t="str">
        <f aca="false">IF(COUNT(J150:N150)&lt;5,"",SUM(J150:N150))</f>
        <v/>
      </c>
      <c r="P150" s="27"/>
      <c r="Q150" s="27"/>
      <c r="R150" s="27"/>
      <c r="S150" s="27"/>
      <c r="T150" s="21" t="str">
        <f aca="false">IF(COUNT(P150:S150)&lt;4,"",SUM(P150:S150))</f>
        <v/>
      </c>
      <c r="U150" s="27"/>
      <c r="V150" s="27"/>
      <c r="W150" s="27"/>
      <c r="X150" s="27"/>
      <c r="Y150" s="27"/>
      <c r="Z150" s="27"/>
      <c r="AA150" s="27"/>
      <c r="AB150" s="21" t="str">
        <f aca="false">IF(COUNT(U150:AA150)&lt;7,"",SUM(U150:AA150))</f>
        <v/>
      </c>
      <c r="AC150" s="23" t="str">
        <f aca="false">IF($A150="","",IF($I150="","Ara Rapor puanları eksik",IF($O150="","Ara Sunum puanları eksik",IF($T150="","Süreç Takibi puanları eksik",IF($AB150="","Final Raporu puanları eksik","Tamam")))))</f>
        <v/>
      </c>
      <c r="AD150" s="27"/>
    </row>
    <row r="151" customFormat="false" ht="19.5" hidden="false" customHeight="true" outlineLevel="0" collapsed="false">
      <c r="A151" s="21" t="str">
        <f aca="false">IF('Öğrenci Listesi'!$A151="","",'Öğrenci Listesi'!$A151)</f>
        <v/>
      </c>
      <c r="B151" s="21" t="str">
        <f aca="false">IF('Öğrenci Listesi'!$A151="","",'Öğrenci Listesi'!$D151)</f>
        <v/>
      </c>
      <c r="C151" s="23" t="str">
        <f aca="false">IF('Öğrenci Listesi'!$A151="","",'Öğrenci Listesi'!$E151)</f>
        <v/>
      </c>
      <c r="D151" s="27"/>
      <c r="E151" s="27"/>
      <c r="F151" s="27"/>
      <c r="G151" s="27"/>
      <c r="H151" s="27"/>
      <c r="I151" s="21" t="str">
        <f aca="false">IF(COUNT(D151:H151)&lt;5,"",SUM(D151:H151))</f>
        <v/>
      </c>
      <c r="J151" s="27"/>
      <c r="K151" s="27"/>
      <c r="L151" s="27"/>
      <c r="M151" s="27"/>
      <c r="N151" s="27"/>
      <c r="O151" s="21" t="str">
        <f aca="false">IF(COUNT(J151:N151)&lt;5,"",SUM(J151:N151))</f>
        <v/>
      </c>
      <c r="P151" s="27"/>
      <c r="Q151" s="27"/>
      <c r="R151" s="27"/>
      <c r="S151" s="27"/>
      <c r="T151" s="21" t="str">
        <f aca="false">IF(COUNT(P151:S151)&lt;4,"",SUM(P151:S151))</f>
        <v/>
      </c>
      <c r="U151" s="27"/>
      <c r="V151" s="27"/>
      <c r="W151" s="27"/>
      <c r="X151" s="27"/>
      <c r="Y151" s="27"/>
      <c r="Z151" s="27"/>
      <c r="AA151" s="27"/>
      <c r="AB151" s="21" t="str">
        <f aca="false">IF(COUNT(U151:AA151)&lt;7,"",SUM(U151:AA151))</f>
        <v/>
      </c>
      <c r="AC151" s="23" t="str">
        <f aca="false">IF($A151="","",IF($I151="","Ara Rapor puanları eksik",IF($O151="","Ara Sunum puanları eksik",IF($T151="","Süreç Takibi puanları eksik",IF($AB151="","Final Raporu puanları eksik","Tamam")))))</f>
        <v/>
      </c>
      <c r="AD151" s="27"/>
    </row>
    <row r="152" customFormat="false" ht="19.5" hidden="false" customHeight="true" outlineLevel="0" collapsed="false">
      <c r="A152" s="21" t="str">
        <f aca="false">IF('Öğrenci Listesi'!$A152="","",'Öğrenci Listesi'!$A152)</f>
        <v/>
      </c>
      <c r="B152" s="21" t="str">
        <f aca="false">IF('Öğrenci Listesi'!$A152="","",'Öğrenci Listesi'!$D152)</f>
        <v/>
      </c>
      <c r="C152" s="23" t="str">
        <f aca="false">IF('Öğrenci Listesi'!$A152="","",'Öğrenci Listesi'!$E152)</f>
        <v/>
      </c>
      <c r="D152" s="27"/>
      <c r="E152" s="27"/>
      <c r="F152" s="27"/>
      <c r="G152" s="27"/>
      <c r="H152" s="27"/>
      <c r="I152" s="21" t="str">
        <f aca="false">IF(COUNT(D152:H152)&lt;5,"",SUM(D152:H152))</f>
        <v/>
      </c>
      <c r="J152" s="27"/>
      <c r="K152" s="27"/>
      <c r="L152" s="27"/>
      <c r="M152" s="27"/>
      <c r="N152" s="27"/>
      <c r="O152" s="21" t="str">
        <f aca="false">IF(COUNT(J152:N152)&lt;5,"",SUM(J152:N152))</f>
        <v/>
      </c>
      <c r="P152" s="27"/>
      <c r="Q152" s="27"/>
      <c r="R152" s="27"/>
      <c r="S152" s="27"/>
      <c r="T152" s="21" t="str">
        <f aca="false">IF(COUNT(P152:S152)&lt;4,"",SUM(P152:S152))</f>
        <v/>
      </c>
      <c r="U152" s="27"/>
      <c r="V152" s="27"/>
      <c r="W152" s="27"/>
      <c r="X152" s="27"/>
      <c r="Y152" s="27"/>
      <c r="Z152" s="27"/>
      <c r="AA152" s="27"/>
      <c r="AB152" s="21" t="str">
        <f aca="false">IF(COUNT(U152:AA152)&lt;7,"",SUM(U152:AA152))</f>
        <v/>
      </c>
      <c r="AC152" s="23" t="str">
        <f aca="false">IF($A152="","",IF($I152="","Ara Rapor puanları eksik",IF($O152="","Ara Sunum puanları eksik",IF($T152="","Süreç Takibi puanları eksik",IF($AB152="","Final Raporu puanları eksik","Tamam")))))</f>
        <v/>
      </c>
      <c r="AD152" s="27"/>
    </row>
    <row r="153" customFormat="false" ht="19.5" hidden="false" customHeight="true" outlineLevel="0" collapsed="false">
      <c r="A153" s="21" t="str">
        <f aca="false">IF('Öğrenci Listesi'!$A153="","",'Öğrenci Listesi'!$A153)</f>
        <v/>
      </c>
      <c r="B153" s="21" t="str">
        <f aca="false">IF('Öğrenci Listesi'!$A153="","",'Öğrenci Listesi'!$D153)</f>
        <v/>
      </c>
      <c r="C153" s="23" t="str">
        <f aca="false">IF('Öğrenci Listesi'!$A153="","",'Öğrenci Listesi'!$E153)</f>
        <v/>
      </c>
      <c r="D153" s="27"/>
      <c r="E153" s="27"/>
      <c r="F153" s="27"/>
      <c r="G153" s="27"/>
      <c r="H153" s="27"/>
      <c r="I153" s="21" t="str">
        <f aca="false">IF(COUNT(D153:H153)&lt;5,"",SUM(D153:H153))</f>
        <v/>
      </c>
      <c r="J153" s="27"/>
      <c r="K153" s="27"/>
      <c r="L153" s="27"/>
      <c r="M153" s="27"/>
      <c r="N153" s="27"/>
      <c r="O153" s="21" t="str">
        <f aca="false">IF(COUNT(J153:N153)&lt;5,"",SUM(J153:N153))</f>
        <v/>
      </c>
      <c r="P153" s="27"/>
      <c r="Q153" s="27"/>
      <c r="R153" s="27"/>
      <c r="S153" s="27"/>
      <c r="T153" s="21" t="str">
        <f aca="false">IF(COUNT(P153:S153)&lt;4,"",SUM(P153:S153))</f>
        <v/>
      </c>
      <c r="U153" s="27"/>
      <c r="V153" s="27"/>
      <c r="W153" s="27"/>
      <c r="X153" s="27"/>
      <c r="Y153" s="27"/>
      <c r="Z153" s="27"/>
      <c r="AA153" s="27"/>
      <c r="AB153" s="21" t="str">
        <f aca="false">IF(COUNT(U153:AA153)&lt;7,"",SUM(U153:AA153))</f>
        <v/>
      </c>
      <c r="AC153" s="23" t="str">
        <f aca="false">IF($A153="","",IF($I153="","Ara Rapor puanları eksik",IF($O153="","Ara Sunum puanları eksik",IF($T153="","Süreç Takibi puanları eksik",IF($AB153="","Final Raporu puanları eksik","Tamam")))))</f>
        <v/>
      </c>
      <c r="AD153" s="27"/>
    </row>
    <row r="154" customFormat="false" ht="19.5" hidden="false" customHeight="true" outlineLevel="0" collapsed="false">
      <c r="A154" s="21" t="str">
        <f aca="false">IF('Öğrenci Listesi'!$A154="","",'Öğrenci Listesi'!$A154)</f>
        <v/>
      </c>
      <c r="B154" s="21" t="str">
        <f aca="false">IF('Öğrenci Listesi'!$A154="","",'Öğrenci Listesi'!$D154)</f>
        <v/>
      </c>
      <c r="C154" s="23" t="str">
        <f aca="false">IF('Öğrenci Listesi'!$A154="","",'Öğrenci Listesi'!$E154)</f>
        <v/>
      </c>
      <c r="D154" s="27"/>
      <c r="E154" s="27"/>
      <c r="F154" s="27"/>
      <c r="G154" s="27"/>
      <c r="H154" s="27"/>
      <c r="I154" s="21" t="str">
        <f aca="false">IF(COUNT(D154:H154)&lt;5,"",SUM(D154:H154))</f>
        <v/>
      </c>
      <c r="J154" s="27"/>
      <c r="K154" s="27"/>
      <c r="L154" s="27"/>
      <c r="M154" s="27"/>
      <c r="N154" s="27"/>
      <c r="O154" s="21" t="str">
        <f aca="false">IF(COUNT(J154:N154)&lt;5,"",SUM(J154:N154))</f>
        <v/>
      </c>
      <c r="P154" s="27"/>
      <c r="Q154" s="27"/>
      <c r="R154" s="27"/>
      <c r="S154" s="27"/>
      <c r="T154" s="21" t="str">
        <f aca="false">IF(COUNT(P154:S154)&lt;4,"",SUM(P154:S154))</f>
        <v/>
      </c>
      <c r="U154" s="27"/>
      <c r="V154" s="27"/>
      <c r="W154" s="27"/>
      <c r="X154" s="27"/>
      <c r="Y154" s="27"/>
      <c r="Z154" s="27"/>
      <c r="AA154" s="27"/>
      <c r="AB154" s="21" t="str">
        <f aca="false">IF(COUNT(U154:AA154)&lt;7,"",SUM(U154:AA154))</f>
        <v/>
      </c>
      <c r="AC154" s="23" t="str">
        <f aca="false">IF($A154="","",IF($I154="","Ara Rapor puanları eksik",IF($O154="","Ara Sunum puanları eksik",IF($T154="","Süreç Takibi puanları eksik",IF($AB154="","Final Raporu puanları eksik","Tamam")))))</f>
        <v/>
      </c>
      <c r="AD154" s="27"/>
    </row>
    <row r="155" customFormat="false" ht="19.5" hidden="false" customHeight="true" outlineLevel="0" collapsed="false">
      <c r="A155" s="21" t="str">
        <f aca="false">IF('Öğrenci Listesi'!$A155="","",'Öğrenci Listesi'!$A155)</f>
        <v/>
      </c>
      <c r="B155" s="21" t="str">
        <f aca="false">IF('Öğrenci Listesi'!$A155="","",'Öğrenci Listesi'!$D155)</f>
        <v/>
      </c>
      <c r="C155" s="23" t="str">
        <f aca="false">IF('Öğrenci Listesi'!$A155="","",'Öğrenci Listesi'!$E155)</f>
        <v/>
      </c>
      <c r="D155" s="27"/>
      <c r="E155" s="27"/>
      <c r="F155" s="27"/>
      <c r="G155" s="27"/>
      <c r="H155" s="27"/>
      <c r="I155" s="21" t="str">
        <f aca="false">IF(COUNT(D155:H155)&lt;5,"",SUM(D155:H155))</f>
        <v/>
      </c>
      <c r="J155" s="27"/>
      <c r="K155" s="27"/>
      <c r="L155" s="27"/>
      <c r="M155" s="27"/>
      <c r="N155" s="27"/>
      <c r="O155" s="21" t="str">
        <f aca="false">IF(COUNT(J155:N155)&lt;5,"",SUM(J155:N155))</f>
        <v/>
      </c>
      <c r="P155" s="27"/>
      <c r="Q155" s="27"/>
      <c r="R155" s="27"/>
      <c r="S155" s="27"/>
      <c r="T155" s="21" t="str">
        <f aca="false">IF(COUNT(P155:S155)&lt;4,"",SUM(P155:S155))</f>
        <v/>
      </c>
      <c r="U155" s="27"/>
      <c r="V155" s="27"/>
      <c r="W155" s="27"/>
      <c r="X155" s="27"/>
      <c r="Y155" s="27"/>
      <c r="Z155" s="27"/>
      <c r="AA155" s="27"/>
      <c r="AB155" s="21" t="str">
        <f aca="false">IF(COUNT(U155:AA155)&lt;7,"",SUM(U155:AA155))</f>
        <v/>
      </c>
      <c r="AC155" s="23" t="str">
        <f aca="false">IF($A155="","",IF($I155="","Ara Rapor puanları eksik",IF($O155="","Ara Sunum puanları eksik",IF($T155="","Süreç Takibi puanları eksik",IF($AB155="","Final Raporu puanları eksik","Tamam")))))</f>
        <v/>
      </c>
      <c r="AD155" s="27"/>
    </row>
    <row r="156" customFormat="false" ht="19.5" hidden="false" customHeight="true" outlineLevel="0" collapsed="false">
      <c r="A156" s="21" t="str">
        <f aca="false">IF('Öğrenci Listesi'!$A156="","",'Öğrenci Listesi'!$A156)</f>
        <v/>
      </c>
      <c r="B156" s="21" t="str">
        <f aca="false">IF('Öğrenci Listesi'!$A156="","",'Öğrenci Listesi'!$D156)</f>
        <v/>
      </c>
      <c r="C156" s="23" t="str">
        <f aca="false">IF('Öğrenci Listesi'!$A156="","",'Öğrenci Listesi'!$E156)</f>
        <v/>
      </c>
      <c r="D156" s="27"/>
      <c r="E156" s="27"/>
      <c r="F156" s="27"/>
      <c r="G156" s="27"/>
      <c r="H156" s="27"/>
      <c r="I156" s="21" t="str">
        <f aca="false">IF(COUNT(D156:H156)&lt;5,"",SUM(D156:H156))</f>
        <v/>
      </c>
      <c r="J156" s="27"/>
      <c r="K156" s="27"/>
      <c r="L156" s="27"/>
      <c r="M156" s="27"/>
      <c r="N156" s="27"/>
      <c r="O156" s="21" t="str">
        <f aca="false">IF(COUNT(J156:N156)&lt;5,"",SUM(J156:N156))</f>
        <v/>
      </c>
      <c r="P156" s="27"/>
      <c r="Q156" s="27"/>
      <c r="R156" s="27"/>
      <c r="S156" s="27"/>
      <c r="T156" s="21" t="str">
        <f aca="false">IF(COUNT(P156:S156)&lt;4,"",SUM(P156:S156))</f>
        <v/>
      </c>
      <c r="U156" s="27"/>
      <c r="V156" s="27"/>
      <c r="W156" s="27"/>
      <c r="X156" s="27"/>
      <c r="Y156" s="27"/>
      <c r="Z156" s="27"/>
      <c r="AA156" s="27"/>
      <c r="AB156" s="21" t="str">
        <f aca="false">IF(COUNT(U156:AA156)&lt;7,"",SUM(U156:AA156))</f>
        <v/>
      </c>
      <c r="AC156" s="23" t="str">
        <f aca="false">IF($A156="","",IF($I156="","Ara Rapor puanları eksik",IF($O156="","Ara Sunum puanları eksik",IF($T156="","Süreç Takibi puanları eksik",IF($AB156="","Final Raporu puanları eksik","Tamam")))))</f>
        <v/>
      </c>
      <c r="AD156" s="27"/>
    </row>
    <row r="157" customFormat="false" ht="19.5" hidden="false" customHeight="true" outlineLevel="0" collapsed="false">
      <c r="A157" s="21" t="str">
        <f aca="false">IF('Öğrenci Listesi'!$A157="","",'Öğrenci Listesi'!$A157)</f>
        <v/>
      </c>
      <c r="B157" s="21" t="str">
        <f aca="false">IF('Öğrenci Listesi'!$A157="","",'Öğrenci Listesi'!$D157)</f>
        <v/>
      </c>
      <c r="C157" s="23" t="str">
        <f aca="false">IF('Öğrenci Listesi'!$A157="","",'Öğrenci Listesi'!$E157)</f>
        <v/>
      </c>
      <c r="D157" s="27"/>
      <c r="E157" s="27"/>
      <c r="F157" s="27"/>
      <c r="G157" s="27"/>
      <c r="H157" s="27"/>
      <c r="I157" s="21" t="str">
        <f aca="false">IF(COUNT(D157:H157)&lt;5,"",SUM(D157:H157))</f>
        <v/>
      </c>
      <c r="J157" s="27"/>
      <c r="K157" s="27"/>
      <c r="L157" s="27"/>
      <c r="M157" s="27"/>
      <c r="N157" s="27"/>
      <c r="O157" s="21" t="str">
        <f aca="false">IF(COUNT(J157:N157)&lt;5,"",SUM(J157:N157))</f>
        <v/>
      </c>
      <c r="P157" s="27"/>
      <c r="Q157" s="27"/>
      <c r="R157" s="27"/>
      <c r="S157" s="27"/>
      <c r="T157" s="21" t="str">
        <f aca="false">IF(COUNT(P157:S157)&lt;4,"",SUM(P157:S157))</f>
        <v/>
      </c>
      <c r="U157" s="27"/>
      <c r="V157" s="27"/>
      <c r="W157" s="27"/>
      <c r="X157" s="27"/>
      <c r="Y157" s="27"/>
      <c r="Z157" s="27"/>
      <c r="AA157" s="27"/>
      <c r="AB157" s="21" t="str">
        <f aca="false">IF(COUNT(U157:AA157)&lt;7,"",SUM(U157:AA157))</f>
        <v/>
      </c>
      <c r="AC157" s="23" t="str">
        <f aca="false">IF($A157="","",IF($I157="","Ara Rapor puanları eksik",IF($O157="","Ara Sunum puanları eksik",IF($T157="","Süreç Takibi puanları eksik",IF($AB157="","Final Raporu puanları eksik","Tamam")))))</f>
        <v/>
      </c>
      <c r="AD157" s="27"/>
    </row>
    <row r="158" customFormat="false" ht="19.5" hidden="false" customHeight="true" outlineLevel="0" collapsed="false">
      <c r="A158" s="21" t="str">
        <f aca="false">IF('Öğrenci Listesi'!$A158="","",'Öğrenci Listesi'!$A158)</f>
        <v/>
      </c>
      <c r="B158" s="21" t="str">
        <f aca="false">IF('Öğrenci Listesi'!$A158="","",'Öğrenci Listesi'!$D158)</f>
        <v/>
      </c>
      <c r="C158" s="23" t="str">
        <f aca="false">IF('Öğrenci Listesi'!$A158="","",'Öğrenci Listesi'!$E158)</f>
        <v/>
      </c>
      <c r="D158" s="27"/>
      <c r="E158" s="27"/>
      <c r="F158" s="27"/>
      <c r="G158" s="27"/>
      <c r="H158" s="27"/>
      <c r="I158" s="21" t="str">
        <f aca="false">IF(COUNT(D158:H158)&lt;5,"",SUM(D158:H158))</f>
        <v/>
      </c>
      <c r="J158" s="27"/>
      <c r="K158" s="27"/>
      <c r="L158" s="27"/>
      <c r="M158" s="27"/>
      <c r="N158" s="27"/>
      <c r="O158" s="21" t="str">
        <f aca="false">IF(COUNT(J158:N158)&lt;5,"",SUM(J158:N158))</f>
        <v/>
      </c>
      <c r="P158" s="27"/>
      <c r="Q158" s="27"/>
      <c r="R158" s="27"/>
      <c r="S158" s="27"/>
      <c r="T158" s="21" t="str">
        <f aca="false">IF(COUNT(P158:S158)&lt;4,"",SUM(P158:S158))</f>
        <v/>
      </c>
      <c r="U158" s="27"/>
      <c r="V158" s="27"/>
      <c r="W158" s="27"/>
      <c r="X158" s="27"/>
      <c r="Y158" s="27"/>
      <c r="Z158" s="27"/>
      <c r="AA158" s="27"/>
      <c r="AB158" s="21" t="str">
        <f aca="false">IF(COUNT(U158:AA158)&lt;7,"",SUM(U158:AA158))</f>
        <v/>
      </c>
      <c r="AC158" s="23" t="str">
        <f aca="false">IF($A158="","",IF($I158="","Ara Rapor puanları eksik",IF($O158="","Ara Sunum puanları eksik",IF($T158="","Süreç Takibi puanları eksik",IF($AB158="","Final Raporu puanları eksik","Tamam")))))</f>
        <v/>
      </c>
      <c r="AD158" s="27"/>
    </row>
    <row r="159" customFormat="false" ht="19.5" hidden="false" customHeight="true" outlineLevel="0" collapsed="false">
      <c r="A159" s="21" t="str">
        <f aca="false">IF('Öğrenci Listesi'!$A159="","",'Öğrenci Listesi'!$A159)</f>
        <v/>
      </c>
      <c r="B159" s="21" t="str">
        <f aca="false">IF('Öğrenci Listesi'!$A159="","",'Öğrenci Listesi'!$D159)</f>
        <v/>
      </c>
      <c r="C159" s="23" t="str">
        <f aca="false">IF('Öğrenci Listesi'!$A159="","",'Öğrenci Listesi'!$E159)</f>
        <v/>
      </c>
      <c r="D159" s="27"/>
      <c r="E159" s="27"/>
      <c r="F159" s="27"/>
      <c r="G159" s="27"/>
      <c r="H159" s="27"/>
      <c r="I159" s="21" t="str">
        <f aca="false">IF(COUNT(D159:H159)&lt;5,"",SUM(D159:H159))</f>
        <v/>
      </c>
      <c r="J159" s="27"/>
      <c r="K159" s="27"/>
      <c r="L159" s="27"/>
      <c r="M159" s="27"/>
      <c r="N159" s="27"/>
      <c r="O159" s="21" t="str">
        <f aca="false">IF(COUNT(J159:N159)&lt;5,"",SUM(J159:N159))</f>
        <v/>
      </c>
      <c r="P159" s="27"/>
      <c r="Q159" s="27"/>
      <c r="R159" s="27"/>
      <c r="S159" s="27"/>
      <c r="T159" s="21" t="str">
        <f aca="false">IF(COUNT(P159:S159)&lt;4,"",SUM(P159:S159))</f>
        <v/>
      </c>
      <c r="U159" s="27"/>
      <c r="V159" s="27"/>
      <c r="W159" s="27"/>
      <c r="X159" s="27"/>
      <c r="Y159" s="27"/>
      <c r="Z159" s="27"/>
      <c r="AA159" s="27"/>
      <c r="AB159" s="21" t="str">
        <f aca="false">IF(COUNT(U159:AA159)&lt;7,"",SUM(U159:AA159))</f>
        <v/>
      </c>
      <c r="AC159" s="23" t="str">
        <f aca="false">IF($A159="","",IF($I159="","Ara Rapor puanları eksik",IF($O159="","Ara Sunum puanları eksik",IF($T159="","Süreç Takibi puanları eksik",IF($AB159="","Final Raporu puanları eksik","Tamam")))))</f>
        <v/>
      </c>
      <c r="AD159" s="27"/>
    </row>
    <row r="160" customFormat="false" ht="19.5" hidden="false" customHeight="true" outlineLevel="0" collapsed="false">
      <c r="A160" s="21" t="str">
        <f aca="false">IF('Öğrenci Listesi'!$A160="","",'Öğrenci Listesi'!$A160)</f>
        <v/>
      </c>
      <c r="B160" s="21" t="str">
        <f aca="false">IF('Öğrenci Listesi'!$A160="","",'Öğrenci Listesi'!$D160)</f>
        <v/>
      </c>
      <c r="C160" s="23" t="str">
        <f aca="false">IF('Öğrenci Listesi'!$A160="","",'Öğrenci Listesi'!$E160)</f>
        <v/>
      </c>
      <c r="D160" s="27"/>
      <c r="E160" s="27"/>
      <c r="F160" s="27"/>
      <c r="G160" s="27"/>
      <c r="H160" s="27"/>
      <c r="I160" s="21" t="str">
        <f aca="false">IF(COUNT(D160:H160)&lt;5,"",SUM(D160:H160))</f>
        <v/>
      </c>
      <c r="J160" s="27"/>
      <c r="K160" s="27"/>
      <c r="L160" s="27"/>
      <c r="M160" s="27"/>
      <c r="N160" s="27"/>
      <c r="O160" s="21" t="str">
        <f aca="false">IF(COUNT(J160:N160)&lt;5,"",SUM(J160:N160))</f>
        <v/>
      </c>
      <c r="P160" s="27"/>
      <c r="Q160" s="27"/>
      <c r="R160" s="27"/>
      <c r="S160" s="27"/>
      <c r="T160" s="21" t="str">
        <f aca="false">IF(COUNT(P160:S160)&lt;4,"",SUM(P160:S160))</f>
        <v/>
      </c>
      <c r="U160" s="27"/>
      <c r="V160" s="27"/>
      <c r="W160" s="27"/>
      <c r="X160" s="27"/>
      <c r="Y160" s="27"/>
      <c r="Z160" s="27"/>
      <c r="AA160" s="27"/>
      <c r="AB160" s="21" t="str">
        <f aca="false">IF(COUNT(U160:AA160)&lt;7,"",SUM(U160:AA160))</f>
        <v/>
      </c>
      <c r="AC160" s="23" t="str">
        <f aca="false">IF($A160="","",IF($I160="","Ara Rapor puanları eksik",IF($O160="","Ara Sunum puanları eksik",IF($T160="","Süreç Takibi puanları eksik",IF($AB160="","Final Raporu puanları eksik","Tamam")))))</f>
        <v/>
      </c>
      <c r="AD160" s="27"/>
    </row>
    <row r="161" customFormat="false" ht="19.5" hidden="false" customHeight="true" outlineLevel="0" collapsed="false">
      <c r="A161" s="21" t="str">
        <f aca="false">IF('Öğrenci Listesi'!$A161="","",'Öğrenci Listesi'!$A161)</f>
        <v/>
      </c>
      <c r="B161" s="21" t="str">
        <f aca="false">IF('Öğrenci Listesi'!$A161="","",'Öğrenci Listesi'!$D161)</f>
        <v/>
      </c>
      <c r="C161" s="23" t="str">
        <f aca="false">IF('Öğrenci Listesi'!$A161="","",'Öğrenci Listesi'!$E161)</f>
        <v/>
      </c>
      <c r="D161" s="27"/>
      <c r="E161" s="27"/>
      <c r="F161" s="27"/>
      <c r="G161" s="27"/>
      <c r="H161" s="27"/>
      <c r="I161" s="21" t="str">
        <f aca="false">IF(COUNT(D161:H161)&lt;5,"",SUM(D161:H161))</f>
        <v/>
      </c>
      <c r="J161" s="27"/>
      <c r="K161" s="27"/>
      <c r="L161" s="27"/>
      <c r="M161" s="27"/>
      <c r="N161" s="27"/>
      <c r="O161" s="21" t="str">
        <f aca="false">IF(COUNT(J161:N161)&lt;5,"",SUM(J161:N161))</f>
        <v/>
      </c>
      <c r="P161" s="27"/>
      <c r="Q161" s="27"/>
      <c r="R161" s="27"/>
      <c r="S161" s="27"/>
      <c r="T161" s="21" t="str">
        <f aca="false">IF(COUNT(P161:S161)&lt;4,"",SUM(P161:S161))</f>
        <v/>
      </c>
      <c r="U161" s="27"/>
      <c r="V161" s="27"/>
      <c r="W161" s="27"/>
      <c r="X161" s="27"/>
      <c r="Y161" s="27"/>
      <c r="Z161" s="27"/>
      <c r="AA161" s="27"/>
      <c r="AB161" s="21" t="str">
        <f aca="false">IF(COUNT(U161:AA161)&lt;7,"",SUM(U161:AA161))</f>
        <v/>
      </c>
      <c r="AC161" s="23" t="str">
        <f aca="false">IF($A161="","",IF($I161="","Ara Rapor puanları eksik",IF($O161="","Ara Sunum puanları eksik",IF($T161="","Süreç Takibi puanları eksik",IF($AB161="","Final Raporu puanları eksik","Tamam")))))</f>
        <v/>
      </c>
      <c r="AD161" s="27"/>
    </row>
    <row r="162" customFormat="false" ht="19.5" hidden="false" customHeight="true" outlineLevel="0" collapsed="false">
      <c r="A162" s="21" t="str">
        <f aca="false">IF('Öğrenci Listesi'!$A162="","",'Öğrenci Listesi'!$A162)</f>
        <v/>
      </c>
      <c r="B162" s="21" t="str">
        <f aca="false">IF('Öğrenci Listesi'!$A162="","",'Öğrenci Listesi'!$D162)</f>
        <v/>
      </c>
      <c r="C162" s="23" t="str">
        <f aca="false">IF('Öğrenci Listesi'!$A162="","",'Öğrenci Listesi'!$E162)</f>
        <v/>
      </c>
      <c r="D162" s="27"/>
      <c r="E162" s="27"/>
      <c r="F162" s="27"/>
      <c r="G162" s="27"/>
      <c r="H162" s="27"/>
      <c r="I162" s="21" t="str">
        <f aca="false">IF(COUNT(D162:H162)&lt;5,"",SUM(D162:H162))</f>
        <v/>
      </c>
      <c r="J162" s="27"/>
      <c r="K162" s="27"/>
      <c r="L162" s="27"/>
      <c r="M162" s="27"/>
      <c r="N162" s="27"/>
      <c r="O162" s="21" t="str">
        <f aca="false">IF(COUNT(J162:N162)&lt;5,"",SUM(J162:N162))</f>
        <v/>
      </c>
      <c r="P162" s="27"/>
      <c r="Q162" s="27"/>
      <c r="R162" s="27"/>
      <c r="S162" s="27"/>
      <c r="T162" s="21" t="str">
        <f aca="false">IF(COUNT(P162:S162)&lt;4,"",SUM(P162:S162))</f>
        <v/>
      </c>
      <c r="U162" s="27"/>
      <c r="V162" s="27"/>
      <c r="W162" s="27"/>
      <c r="X162" s="27"/>
      <c r="Y162" s="27"/>
      <c r="Z162" s="27"/>
      <c r="AA162" s="27"/>
      <c r="AB162" s="21" t="str">
        <f aca="false">IF(COUNT(U162:AA162)&lt;7,"",SUM(U162:AA162))</f>
        <v/>
      </c>
      <c r="AC162" s="23" t="str">
        <f aca="false">IF($A162="","",IF($I162="","Ara Rapor puanları eksik",IF($O162="","Ara Sunum puanları eksik",IF($T162="","Süreç Takibi puanları eksik",IF($AB162="","Final Raporu puanları eksik","Tamam")))))</f>
        <v/>
      </c>
      <c r="AD162" s="27"/>
    </row>
    <row r="163" customFormat="false" ht="19.5" hidden="false" customHeight="true" outlineLevel="0" collapsed="false">
      <c r="A163" s="21" t="str">
        <f aca="false">IF('Öğrenci Listesi'!$A163="","",'Öğrenci Listesi'!$A163)</f>
        <v/>
      </c>
      <c r="B163" s="21" t="str">
        <f aca="false">IF('Öğrenci Listesi'!$A163="","",'Öğrenci Listesi'!$D163)</f>
        <v/>
      </c>
      <c r="C163" s="23" t="str">
        <f aca="false">IF('Öğrenci Listesi'!$A163="","",'Öğrenci Listesi'!$E163)</f>
        <v/>
      </c>
      <c r="D163" s="27"/>
      <c r="E163" s="27"/>
      <c r="F163" s="27"/>
      <c r="G163" s="27"/>
      <c r="H163" s="27"/>
      <c r="I163" s="21" t="str">
        <f aca="false">IF(COUNT(D163:H163)&lt;5,"",SUM(D163:H163))</f>
        <v/>
      </c>
      <c r="J163" s="27"/>
      <c r="K163" s="27"/>
      <c r="L163" s="27"/>
      <c r="M163" s="27"/>
      <c r="N163" s="27"/>
      <c r="O163" s="21" t="str">
        <f aca="false">IF(COUNT(J163:N163)&lt;5,"",SUM(J163:N163))</f>
        <v/>
      </c>
      <c r="P163" s="27"/>
      <c r="Q163" s="27"/>
      <c r="R163" s="27"/>
      <c r="S163" s="27"/>
      <c r="T163" s="21" t="str">
        <f aca="false">IF(COUNT(P163:S163)&lt;4,"",SUM(P163:S163))</f>
        <v/>
      </c>
      <c r="U163" s="27"/>
      <c r="V163" s="27"/>
      <c r="W163" s="27"/>
      <c r="X163" s="27"/>
      <c r="Y163" s="27"/>
      <c r="Z163" s="27"/>
      <c r="AA163" s="27"/>
      <c r="AB163" s="21" t="str">
        <f aca="false">IF(COUNT(U163:AA163)&lt;7,"",SUM(U163:AA163))</f>
        <v/>
      </c>
      <c r="AC163" s="23" t="str">
        <f aca="false">IF($A163="","",IF($I163="","Ara Rapor puanları eksik",IF($O163="","Ara Sunum puanları eksik",IF($T163="","Süreç Takibi puanları eksik",IF($AB163="","Final Raporu puanları eksik","Tamam")))))</f>
        <v/>
      </c>
      <c r="AD163" s="27"/>
    </row>
    <row r="164" customFormat="false" ht="19.5" hidden="false" customHeight="true" outlineLevel="0" collapsed="false">
      <c r="A164" s="21" t="str">
        <f aca="false">IF('Öğrenci Listesi'!$A164="","",'Öğrenci Listesi'!$A164)</f>
        <v/>
      </c>
      <c r="B164" s="21" t="str">
        <f aca="false">IF('Öğrenci Listesi'!$A164="","",'Öğrenci Listesi'!$D164)</f>
        <v/>
      </c>
      <c r="C164" s="23" t="str">
        <f aca="false">IF('Öğrenci Listesi'!$A164="","",'Öğrenci Listesi'!$E164)</f>
        <v/>
      </c>
      <c r="D164" s="27"/>
      <c r="E164" s="27"/>
      <c r="F164" s="27"/>
      <c r="G164" s="27"/>
      <c r="H164" s="27"/>
      <c r="I164" s="21" t="str">
        <f aca="false">IF(COUNT(D164:H164)&lt;5,"",SUM(D164:H164))</f>
        <v/>
      </c>
      <c r="J164" s="27"/>
      <c r="K164" s="27"/>
      <c r="L164" s="27"/>
      <c r="M164" s="27"/>
      <c r="N164" s="27"/>
      <c r="O164" s="21" t="str">
        <f aca="false">IF(COUNT(J164:N164)&lt;5,"",SUM(J164:N164))</f>
        <v/>
      </c>
      <c r="P164" s="27"/>
      <c r="Q164" s="27"/>
      <c r="R164" s="27"/>
      <c r="S164" s="27"/>
      <c r="T164" s="21" t="str">
        <f aca="false">IF(COUNT(P164:S164)&lt;4,"",SUM(P164:S164))</f>
        <v/>
      </c>
      <c r="U164" s="27"/>
      <c r="V164" s="27"/>
      <c r="W164" s="27"/>
      <c r="X164" s="27"/>
      <c r="Y164" s="27"/>
      <c r="Z164" s="27"/>
      <c r="AA164" s="27"/>
      <c r="AB164" s="21" t="str">
        <f aca="false">IF(COUNT(U164:AA164)&lt;7,"",SUM(U164:AA164))</f>
        <v/>
      </c>
      <c r="AC164" s="23" t="str">
        <f aca="false">IF($A164="","",IF($I164="","Ara Rapor puanları eksik",IF($O164="","Ara Sunum puanları eksik",IF($T164="","Süreç Takibi puanları eksik",IF($AB164="","Final Raporu puanları eksik","Tamam")))))</f>
        <v/>
      </c>
      <c r="AD164" s="27"/>
    </row>
    <row r="165" customFormat="false" ht="19.5" hidden="false" customHeight="true" outlineLevel="0" collapsed="false">
      <c r="A165" s="21" t="str">
        <f aca="false">IF('Öğrenci Listesi'!$A165="","",'Öğrenci Listesi'!$A165)</f>
        <v/>
      </c>
      <c r="B165" s="21" t="str">
        <f aca="false">IF('Öğrenci Listesi'!$A165="","",'Öğrenci Listesi'!$D165)</f>
        <v/>
      </c>
      <c r="C165" s="23" t="str">
        <f aca="false">IF('Öğrenci Listesi'!$A165="","",'Öğrenci Listesi'!$E165)</f>
        <v/>
      </c>
      <c r="D165" s="27"/>
      <c r="E165" s="27"/>
      <c r="F165" s="27"/>
      <c r="G165" s="27"/>
      <c r="H165" s="27"/>
      <c r="I165" s="21" t="str">
        <f aca="false">IF(COUNT(D165:H165)&lt;5,"",SUM(D165:H165))</f>
        <v/>
      </c>
      <c r="J165" s="27"/>
      <c r="K165" s="27"/>
      <c r="L165" s="27"/>
      <c r="M165" s="27"/>
      <c r="N165" s="27"/>
      <c r="O165" s="21" t="str">
        <f aca="false">IF(COUNT(J165:N165)&lt;5,"",SUM(J165:N165))</f>
        <v/>
      </c>
      <c r="P165" s="27"/>
      <c r="Q165" s="27"/>
      <c r="R165" s="27"/>
      <c r="S165" s="27"/>
      <c r="T165" s="21" t="str">
        <f aca="false">IF(COUNT(P165:S165)&lt;4,"",SUM(P165:S165))</f>
        <v/>
      </c>
      <c r="U165" s="27"/>
      <c r="V165" s="27"/>
      <c r="W165" s="27"/>
      <c r="X165" s="27"/>
      <c r="Y165" s="27"/>
      <c r="Z165" s="27"/>
      <c r="AA165" s="27"/>
      <c r="AB165" s="21" t="str">
        <f aca="false">IF(COUNT(U165:AA165)&lt;7,"",SUM(U165:AA165))</f>
        <v/>
      </c>
      <c r="AC165" s="23" t="str">
        <f aca="false">IF($A165="","",IF($I165="","Ara Rapor puanları eksik",IF($O165="","Ara Sunum puanları eksik",IF($T165="","Süreç Takibi puanları eksik",IF($AB165="","Final Raporu puanları eksik","Tamam")))))</f>
        <v/>
      </c>
      <c r="AD165" s="27"/>
    </row>
    <row r="166" customFormat="false" ht="19.5" hidden="false" customHeight="true" outlineLevel="0" collapsed="false">
      <c r="A166" s="21" t="str">
        <f aca="false">IF('Öğrenci Listesi'!$A166="","",'Öğrenci Listesi'!$A166)</f>
        <v/>
      </c>
      <c r="B166" s="21" t="str">
        <f aca="false">IF('Öğrenci Listesi'!$A166="","",'Öğrenci Listesi'!$D166)</f>
        <v/>
      </c>
      <c r="C166" s="23" t="str">
        <f aca="false">IF('Öğrenci Listesi'!$A166="","",'Öğrenci Listesi'!$E166)</f>
        <v/>
      </c>
      <c r="D166" s="27"/>
      <c r="E166" s="27"/>
      <c r="F166" s="27"/>
      <c r="G166" s="27"/>
      <c r="H166" s="27"/>
      <c r="I166" s="21" t="str">
        <f aca="false">IF(COUNT(D166:H166)&lt;5,"",SUM(D166:H166))</f>
        <v/>
      </c>
      <c r="J166" s="27"/>
      <c r="K166" s="27"/>
      <c r="L166" s="27"/>
      <c r="M166" s="27"/>
      <c r="N166" s="27"/>
      <c r="O166" s="21" t="str">
        <f aca="false">IF(COUNT(J166:N166)&lt;5,"",SUM(J166:N166))</f>
        <v/>
      </c>
      <c r="P166" s="27"/>
      <c r="Q166" s="27"/>
      <c r="R166" s="27"/>
      <c r="S166" s="27"/>
      <c r="T166" s="21" t="str">
        <f aca="false">IF(COUNT(P166:S166)&lt;4,"",SUM(P166:S166))</f>
        <v/>
      </c>
      <c r="U166" s="27"/>
      <c r="V166" s="27"/>
      <c r="W166" s="27"/>
      <c r="X166" s="27"/>
      <c r="Y166" s="27"/>
      <c r="Z166" s="27"/>
      <c r="AA166" s="27"/>
      <c r="AB166" s="21" t="str">
        <f aca="false">IF(COUNT(U166:AA166)&lt;7,"",SUM(U166:AA166))</f>
        <v/>
      </c>
      <c r="AC166" s="23" t="str">
        <f aca="false">IF($A166="","",IF($I166="","Ara Rapor puanları eksik",IF($O166="","Ara Sunum puanları eksik",IF($T166="","Süreç Takibi puanları eksik",IF($AB166="","Final Raporu puanları eksik","Tamam")))))</f>
        <v/>
      </c>
      <c r="AD166" s="27"/>
    </row>
    <row r="167" customFormat="false" ht="19.5" hidden="false" customHeight="true" outlineLevel="0" collapsed="false">
      <c r="A167" s="21" t="str">
        <f aca="false">IF('Öğrenci Listesi'!$A167="","",'Öğrenci Listesi'!$A167)</f>
        <v/>
      </c>
      <c r="B167" s="21" t="str">
        <f aca="false">IF('Öğrenci Listesi'!$A167="","",'Öğrenci Listesi'!$D167)</f>
        <v/>
      </c>
      <c r="C167" s="23" t="str">
        <f aca="false">IF('Öğrenci Listesi'!$A167="","",'Öğrenci Listesi'!$E167)</f>
        <v/>
      </c>
      <c r="D167" s="27"/>
      <c r="E167" s="27"/>
      <c r="F167" s="27"/>
      <c r="G167" s="27"/>
      <c r="H167" s="27"/>
      <c r="I167" s="21" t="str">
        <f aca="false">IF(COUNT(D167:H167)&lt;5,"",SUM(D167:H167))</f>
        <v/>
      </c>
      <c r="J167" s="27"/>
      <c r="K167" s="27"/>
      <c r="L167" s="27"/>
      <c r="M167" s="27"/>
      <c r="N167" s="27"/>
      <c r="O167" s="21" t="str">
        <f aca="false">IF(COUNT(J167:N167)&lt;5,"",SUM(J167:N167))</f>
        <v/>
      </c>
      <c r="P167" s="27"/>
      <c r="Q167" s="27"/>
      <c r="R167" s="27"/>
      <c r="S167" s="27"/>
      <c r="T167" s="21" t="str">
        <f aca="false">IF(COUNT(P167:S167)&lt;4,"",SUM(P167:S167))</f>
        <v/>
      </c>
      <c r="U167" s="27"/>
      <c r="V167" s="27"/>
      <c r="W167" s="27"/>
      <c r="X167" s="27"/>
      <c r="Y167" s="27"/>
      <c r="Z167" s="27"/>
      <c r="AA167" s="27"/>
      <c r="AB167" s="21" t="str">
        <f aca="false">IF(COUNT(U167:AA167)&lt;7,"",SUM(U167:AA167))</f>
        <v/>
      </c>
      <c r="AC167" s="23" t="str">
        <f aca="false">IF($A167="","",IF($I167="","Ara Rapor puanları eksik",IF($O167="","Ara Sunum puanları eksik",IF($T167="","Süreç Takibi puanları eksik",IF($AB167="","Final Raporu puanları eksik","Tamam")))))</f>
        <v/>
      </c>
      <c r="AD167" s="27"/>
    </row>
    <row r="168" customFormat="false" ht="19.5" hidden="false" customHeight="true" outlineLevel="0" collapsed="false">
      <c r="A168" s="21" t="str">
        <f aca="false">IF('Öğrenci Listesi'!$A168="","",'Öğrenci Listesi'!$A168)</f>
        <v/>
      </c>
      <c r="B168" s="21" t="str">
        <f aca="false">IF('Öğrenci Listesi'!$A168="","",'Öğrenci Listesi'!$D168)</f>
        <v/>
      </c>
      <c r="C168" s="23" t="str">
        <f aca="false">IF('Öğrenci Listesi'!$A168="","",'Öğrenci Listesi'!$E168)</f>
        <v/>
      </c>
      <c r="D168" s="27"/>
      <c r="E168" s="27"/>
      <c r="F168" s="27"/>
      <c r="G168" s="27"/>
      <c r="H168" s="27"/>
      <c r="I168" s="21" t="str">
        <f aca="false">IF(COUNT(D168:H168)&lt;5,"",SUM(D168:H168))</f>
        <v/>
      </c>
      <c r="J168" s="27"/>
      <c r="K168" s="27"/>
      <c r="L168" s="27"/>
      <c r="M168" s="27"/>
      <c r="N168" s="27"/>
      <c r="O168" s="21" t="str">
        <f aca="false">IF(COUNT(J168:N168)&lt;5,"",SUM(J168:N168))</f>
        <v/>
      </c>
      <c r="P168" s="27"/>
      <c r="Q168" s="27"/>
      <c r="R168" s="27"/>
      <c r="S168" s="27"/>
      <c r="T168" s="21" t="str">
        <f aca="false">IF(COUNT(P168:S168)&lt;4,"",SUM(P168:S168))</f>
        <v/>
      </c>
      <c r="U168" s="27"/>
      <c r="V168" s="27"/>
      <c r="W168" s="27"/>
      <c r="X168" s="27"/>
      <c r="Y168" s="27"/>
      <c r="Z168" s="27"/>
      <c r="AA168" s="27"/>
      <c r="AB168" s="21" t="str">
        <f aca="false">IF(COUNT(U168:AA168)&lt;7,"",SUM(U168:AA168))</f>
        <v/>
      </c>
      <c r="AC168" s="23" t="str">
        <f aca="false">IF($A168="","",IF($I168="","Ara Rapor puanları eksik",IF($O168="","Ara Sunum puanları eksik",IF($T168="","Süreç Takibi puanları eksik",IF($AB168="","Final Raporu puanları eksik","Tamam")))))</f>
        <v/>
      </c>
      <c r="AD168" s="27"/>
    </row>
    <row r="169" customFormat="false" ht="19.5" hidden="false" customHeight="true" outlineLevel="0" collapsed="false">
      <c r="A169" s="21" t="str">
        <f aca="false">IF('Öğrenci Listesi'!$A169="","",'Öğrenci Listesi'!$A169)</f>
        <v/>
      </c>
      <c r="B169" s="21" t="str">
        <f aca="false">IF('Öğrenci Listesi'!$A169="","",'Öğrenci Listesi'!$D169)</f>
        <v/>
      </c>
      <c r="C169" s="23" t="str">
        <f aca="false">IF('Öğrenci Listesi'!$A169="","",'Öğrenci Listesi'!$E169)</f>
        <v/>
      </c>
      <c r="D169" s="27"/>
      <c r="E169" s="27"/>
      <c r="F169" s="27"/>
      <c r="G169" s="27"/>
      <c r="H169" s="27"/>
      <c r="I169" s="21" t="str">
        <f aca="false">IF(COUNT(D169:H169)&lt;5,"",SUM(D169:H169))</f>
        <v/>
      </c>
      <c r="J169" s="27"/>
      <c r="K169" s="27"/>
      <c r="L169" s="27"/>
      <c r="M169" s="27"/>
      <c r="N169" s="27"/>
      <c r="O169" s="21" t="str">
        <f aca="false">IF(COUNT(J169:N169)&lt;5,"",SUM(J169:N169))</f>
        <v/>
      </c>
      <c r="P169" s="27"/>
      <c r="Q169" s="27"/>
      <c r="R169" s="27"/>
      <c r="S169" s="27"/>
      <c r="T169" s="21" t="str">
        <f aca="false">IF(COUNT(P169:S169)&lt;4,"",SUM(P169:S169))</f>
        <v/>
      </c>
      <c r="U169" s="27"/>
      <c r="V169" s="27"/>
      <c r="W169" s="27"/>
      <c r="X169" s="27"/>
      <c r="Y169" s="27"/>
      <c r="Z169" s="27"/>
      <c r="AA169" s="27"/>
      <c r="AB169" s="21" t="str">
        <f aca="false">IF(COUNT(U169:AA169)&lt;7,"",SUM(U169:AA169))</f>
        <v/>
      </c>
      <c r="AC169" s="23" t="str">
        <f aca="false">IF($A169="","",IF($I169="","Ara Rapor puanları eksik",IF($O169="","Ara Sunum puanları eksik",IF($T169="","Süreç Takibi puanları eksik",IF($AB169="","Final Raporu puanları eksik","Tamam")))))</f>
        <v/>
      </c>
      <c r="AD169" s="27"/>
    </row>
    <row r="170" customFormat="false" ht="19.5" hidden="false" customHeight="true" outlineLevel="0" collapsed="false">
      <c r="A170" s="21" t="str">
        <f aca="false">IF('Öğrenci Listesi'!$A170="","",'Öğrenci Listesi'!$A170)</f>
        <v/>
      </c>
      <c r="B170" s="21" t="str">
        <f aca="false">IF('Öğrenci Listesi'!$A170="","",'Öğrenci Listesi'!$D170)</f>
        <v/>
      </c>
      <c r="C170" s="23" t="str">
        <f aca="false">IF('Öğrenci Listesi'!$A170="","",'Öğrenci Listesi'!$E170)</f>
        <v/>
      </c>
      <c r="D170" s="27"/>
      <c r="E170" s="27"/>
      <c r="F170" s="27"/>
      <c r="G170" s="27"/>
      <c r="H170" s="27"/>
      <c r="I170" s="21" t="str">
        <f aca="false">IF(COUNT(D170:H170)&lt;5,"",SUM(D170:H170))</f>
        <v/>
      </c>
      <c r="J170" s="27"/>
      <c r="K170" s="27"/>
      <c r="L170" s="27"/>
      <c r="M170" s="27"/>
      <c r="N170" s="27"/>
      <c r="O170" s="21" t="str">
        <f aca="false">IF(COUNT(J170:N170)&lt;5,"",SUM(J170:N170))</f>
        <v/>
      </c>
      <c r="P170" s="27"/>
      <c r="Q170" s="27"/>
      <c r="R170" s="27"/>
      <c r="S170" s="27"/>
      <c r="T170" s="21" t="str">
        <f aca="false">IF(COUNT(P170:S170)&lt;4,"",SUM(P170:S170))</f>
        <v/>
      </c>
      <c r="U170" s="27"/>
      <c r="V170" s="27"/>
      <c r="W170" s="27"/>
      <c r="X170" s="27"/>
      <c r="Y170" s="27"/>
      <c r="Z170" s="27"/>
      <c r="AA170" s="27"/>
      <c r="AB170" s="21" t="str">
        <f aca="false">IF(COUNT(U170:AA170)&lt;7,"",SUM(U170:AA170))</f>
        <v/>
      </c>
      <c r="AC170" s="23" t="str">
        <f aca="false">IF($A170="","",IF($I170="","Ara Rapor puanları eksik",IF($O170="","Ara Sunum puanları eksik",IF($T170="","Süreç Takibi puanları eksik",IF($AB170="","Final Raporu puanları eksik","Tamam")))))</f>
        <v/>
      </c>
      <c r="AD170" s="27"/>
    </row>
    <row r="171" customFormat="false" ht="19.5" hidden="false" customHeight="true" outlineLevel="0" collapsed="false">
      <c r="A171" s="21" t="str">
        <f aca="false">IF('Öğrenci Listesi'!$A171="","",'Öğrenci Listesi'!$A171)</f>
        <v/>
      </c>
      <c r="B171" s="21" t="str">
        <f aca="false">IF('Öğrenci Listesi'!$A171="","",'Öğrenci Listesi'!$D171)</f>
        <v/>
      </c>
      <c r="C171" s="23" t="str">
        <f aca="false">IF('Öğrenci Listesi'!$A171="","",'Öğrenci Listesi'!$E171)</f>
        <v/>
      </c>
      <c r="D171" s="27"/>
      <c r="E171" s="27"/>
      <c r="F171" s="27"/>
      <c r="G171" s="27"/>
      <c r="H171" s="27"/>
      <c r="I171" s="21" t="str">
        <f aca="false">IF(COUNT(D171:H171)&lt;5,"",SUM(D171:H171))</f>
        <v/>
      </c>
      <c r="J171" s="27"/>
      <c r="K171" s="27"/>
      <c r="L171" s="27"/>
      <c r="M171" s="27"/>
      <c r="N171" s="27"/>
      <c r="O171" s="21" t="str">
        <f aca="false">IF(COUNT(J171:N171)&lt;5,"",SUM(J171:N171))</f>
        <v/>
      </c>
      <c r="P171" s="27"/>
      <c r="Q171" s="27"/>
      <c r="R171" s="27"/>
      <c r="S171" s="27"/>
      <c r="T171" s="21" t="str">
        <f aca="false">IF(COUNT(P171:S171)&lt;4,"",SUM(P171:S171))</f>
        <v/>
      </c>
      <c r="U171" s="27"/>
      <c r="V171" s="27"/>
      <c r="W171" s="27"/>
      <c r="X171" s="27"/>
      <c r="Y171" s="27"/>
      <c r="Z171" s="27"/>
      <c r="AA171" s="27"/>
      <c r="AB171" s="21" t="str">
        <f aca="false">IF(COUNT(U171:AA171)&lt;7,"",SUM(U171:AA171))</f>
        <v/>
      </c>
      <c r="AC171" s="23" t="str">
        <f aca="false">IF($A171="","",IF($I171="","Ara Rapor puanları eksik",IF($O171="","Ara Sunum puanları eksik",IF($T171="","Süreç Takibi puanları eksik",IF($AB171="","Final Raporu puanları eksik","Tamam")))))</f>
        <v/>
      </c>
      <c r="AD171" s="27"/>
    </row>
    <row r="172" customFormat="false" ht="19.5" hidden="false" customHeight="true" outlineLevel="0" collapsed="false">
      <c r="A172" s="21" t="str">
        <f aca="false">IF('Öğrenci Listesi'!$A172="","",'Öğrenci Listesi'!$A172)</f>
        <v/>
      </c>
      <c r="B172" s="21" t="str">
        <f aca="false">IF('Öğrenci Listesi'!$A172="","",'Öğrenci Listesi'!$D172)</f>
        <v/>
      </c>
      <c r="C172" s="23" t="str">
        <f aca="false">IF('Öğrenci Listesi'!$A172="","",'Öğrenci Listesi'!$E172)</f>
        <v/>
      </c>
      <c r="D172" s="27"/>
      <c r="E172" s="27"/>
      <c r="F172" s="27"/>
      <c r="G172" s="27"/>
      <c r="H172" s="27"/>
      <c r="I172" s="21" t="str">
        <f aca="false">IF(COUNT(D172:H172)&lt;5,"",SUM(D172:H172))</f>
        <v/>
      </c>
      <c r="J172" s="27"/>
      <c r="K172" s="27"/>
      <c r="L172" s="27"/>
      <c r="M172" s="27"/>
      <c r="N172" s="27"/>
      <c r="O172" s="21" t="str">
        <f aca="false">IF(COUNT(J172:N172)&lt;5,"",SUM(J172:N172))</f>
        <v/>
      </c>
      <c r="P172" s="27"/>
      <c r="Q172" s="27"/>
      <c r="R172" s="27"/>
      <c r="S172" s="27"/>
      <c r="T172" s="21" t="str">
        <f aca="false">IF(COUNT(P172:S172)&lt;4,"",SUM(P172:S172))</f>
        <v/>
      </c>
      <c r="U172" s="27"/>
      <c r="V172" s="27"/>
      <c r="W172" s="27"/>
      <c r="X172" s="27"/>
      <c r="Y172" s="27"/>
      <c r="Z172" s="27"/>
      <c r="AA172" s="27"/>
      <c r="AB172" s="21" t="str">
        <f aca="false">IF(COUNT(U172:AA172)&lt;7,"",SUM(U172:AA172))</f>
        <v/>
      </c>
      <c r="AC172" s="23" t="str">
        <f aca="false">IF($A172="","",IF($I172="","Ara Rapor puanları eksik",IF($O172="","Ara Sunum puanları eksik",IF($T172="","Süreç Takibi puanları eksik",IF($AB172="","Final Raporu puanları eksik","Tamam")))))</f>
        <v/>
      </c>
      <c r="AD172" s="27"/>
    </row>
    <row r="173" customFormat="false" ht="19.5" hidden="false" customHeight="true" outlineLevel="0" collapsed="false">
      <c r="A173" s="21" t="str">
        <f aca="false">IF('Öğrenci Listesi'!$A173="","",'Öğrenci Listesi'!$A173)</f>
        <v/>
      </c>
      <c r="B173" s="21" t="str">
        <f aca="false">IF('Öğrenci Listesi'!$A173="","",'Öğrenci Listesi'!$D173)</f>
        <v/>
      </c>
      <c r="C173" s="23" t="str">
        <f aca="false">IF('Öğrenci Listesi'!$A173="","",'Öğrenci Listesi'!$E173)</f>
        <v/>
      </c>
      <c r="D173" s="27"/>
      <c r="E173" s="27"/>
      <c r="F173" s="27"/>
      <c r="G173" s="27"/>
      <c r="H173" s="27"/>
      <c r="I173" s="21" t="str">
        <f aca="false">IF(COUNT(D173:H173)&lt;5,"",SUM(D173:H173))</f>
        <v/>
      </c>
      <c r="J173" s="27"/>
      <c r="K173" s="27"/>
      <c r="L173" s="27"/>
      <c r="M173" s="27"/>
      <c r="N173" s="27"/>
      <c r="O173" s="21" t="str">
        <f aca="false">IF(COUNT(J173:N173)&lt;5,"",SUM(J173:N173))</f>
        <v/>
      </c>
      <c r="P173" s="27"/>
      <c r="Q173" s="27"/>
      <c r="R173" s="27"/>
      <c r="S173" s="27"/>
      <c r="T173" s="21" t="str">
        <f aca="false">IF(COUNT(P173:S173)&lt;4,"",SUM(P173:S173))</f>
        <v/>
      </c>
      <c r="U173" s="27"/>
      <c r="V173" s="27"/>
      <c r="W173" s="27"/>
      <c r="X173" s="27"/>
      <c r="Y173" s="27"/>
      <c r="Z173" s="27"/>
      <c r="AA173" s="27"/>
      <c r="AB173" s="21" t="str">
        <f aca="false">IF(COUNT(U173:AA173)&lt;7,"",SUM(U173:AA173))</f>
        <v/>
      </c>
      <c r="AC173" s="23" t="str">
        <f aca="false">IF($A173="","",IF($I173="","Ara Rapor puanları eksik",IF($O173="","Ara Sunum puanları eksik",IF($T173="","Süreç Takibi puanları eksik",IF($AB173="","Final Raporu puanları eksik","Tamam")))))</f>
        <v/>
      </c>
      <c r="AD173" s="27"/>
    </row>
    <row r="174" customFormat="false" ht="19.5" hidden="false" customHeight="true" outlineLevel="0" collapsed="false">
      <c r="A174" s="21" t="str">
        <f aca="false">IF('Öğrenci Listesi'!$A174="","",'Öğrenci Listesi'!$A174)</f>
        <v/>
      </c>
      <c r="B174" s="21" t="str">
        <f aca="false">IF('Öğrenci Listesi'!$A174="","",'Öğrenci Listesi'!$D174)</f>
        <v/>
      </c>
      <c r="C174" s="23" t="str">
        <f aca="false">IF('Öğrenci Listesi'!$A174="","",'Öğrenci Listesi'!$E174)</f>
        <v/>
      </c>
      <c r="D174" s="27"/>
      <c r="E174" s="27"/>
      <c r="F174" s="27"/>
      <c r="G174" s="27"/>
      <c r="H174" s="27"/>
      <c r="I174" s="21" t="str">
        <f aca="false">IF(COUNT(D174:H174)&lt;5,"",SUM(D174:H174))</f>
        <v/>
      </c>
      <c r="J174" s="27"/>
      <c r="K174" s="27"/>
      <c r="L174" s="27"/>
      <c r="M174" s="27"/>
      <c r="N174" s="27"/>
      <c r="O174" s="21" t="str">
        <f aca="false">IF(COUNT(J174:N174)&lt;5,"",SUM(J174:N174))</f>
        <v/>
      </c>
      <c r="P174" s="27"/>
      <c r="Q174" s="27"/>
      <c r="R174" s="27"/>
      <c r="S174" s="27"/>
      <c r="T174" s="21" t="str">
        <f aca="false">IF(COUNT(P174:S174)&lt;4,"",SUM(P174:S174))</f>
        <v/>
      </c>
      <c r="U174" s="27"/>
      <c r="V174" s="27"/>
      <c r="W174" s="27"/>
      <c r="X174" s="27"/>
      <c r="Y174" s="27"/>
      <c r="Z174" s="27"/>
      <c r="AA174" s="27"/>
      <c r="AB174" s="21" t="str">
        <f aca="false">IF(COUNT(U174:AA174)&lt;7,"",SUM(U174:AA174))</f>
        <v/>
      </c>
      <c r="AC174" s="23" t="str">
        <f aca="false">IF($A174="","",IF($I174="","Ara Rapor puanları eksik",IF($O174="","Ara Sunum puanları eksik",IF($T174="","Süreç Takibi puanları eksik",IF($AB174="","Final Raporu puanları eksik","Tamam")))))</f>
        <v/>
      </c>
      <c r="AD174" s="27"/>
    </row>
    <row r="175" customFormat="false" ht="19.5" hidden="false" customHeight="true" outlineLevel="0" collapsed="false">
      <c r="A175" s="21" t="str">
        <f aca="false">IF('Öğrenci Listesi'!$A175="","",'Öğrenci Listesi'!$A175)</f>
        <v/>
      </c>
      <c r="B175" s="21" t="str">
        <f aca="false">IF('Öğrenci Listesi'!$A175="","",'Öğrenci Listesi'!$D175)</f>
        <v/>
      </c>
      <c r="C175" s="23" t="str">
        <f aca="false">IF('Öğrenci Listesi'!$A175="","",'Öğrenci Listesi'!$E175)</f>
        <v/>
      </c>
      <c r="D175" s="27"/>
      <c r="E175" s="27"/>
      <c r="F175" s="27"/>
      <c r="G175" s="27"/>
      <c r="H175" s="27"/>
      <c r="I175" s="21" t="str">
        <f aca="false">IF(COUNT(D175:H175)&lt;5,"",SUM(D175:H175))</f>
        <v/>
      </c>
      <c r="J175" s="27"/>
      <c r="K175" s="27"/>
      <c r="L175" s="27"/>
      <c r="M175" s="27"/>
      <c r="N175" s="27"/>
      <c r="O175" s="21" t="str">
        <f aca="false">IF(COUNT(J175:N175)&lt;5,"",SUM(J175:N175))</f>
        <v/>
      </c>
      <c r="P175" s="27"/>
      <c r="Q175" s="27"/>
      <c r="R175" s="27"/>
      <c r="S175" s="27"/>
      <c r="T175" s="21" t="str">
        <f aca="false">IF(COUNT(P175:S175)&lt;4,"",SUM(P175:S175))</f>
        <v/>
      </c>
      <c r="U175" s="27"/>
      <c r="V175" s="27"/>
      <c r="W175" s="27"/>
      <c r="X175" s="27"/>
      <c r="Y175" s="27"/>
      <c r="Z175" s="27"/>
      <c r="AA175" s="27"/>
      <c r="AB175" s="21" t="str">
        <f aca="false">IF(COUNT(U175:AA175)&lt;7,"",SUM(U175:AA175))</f>
        <v/>
      </c>
      <c r="AC175" s="23" t="str">
        <f aca="false">IF($A175="","",IF($I175="","Ara Rapor puanları eksik",IF($O175="","Ara Sunum puanları eksik",IF($T175="","Süreç Takibi puanları eksik",IF($AB175="","Final Raporu puanları eksik","Tamam")))))</f>
        <v/>
      </c>
      <c r="AD175" s="27"/>
    </row>
    <row r="176" customFormat="false" ht="19.5" hidden="false" customHeight="true" outlineLevel="0" collapsed="false">
      <c r="A176" s="21" t="str">
        <f aca="false">IF('Öğrenci Listesi'!$A176="","",'Öğrenci Listesi'!$A176)</f>
        <v/>
      </c>
      <c r="B176" s="21" t="str">
        <f aca="false">IF('Öğrenci Listesi'!$A176="","",'Öğrenci Listesi'!$D176)</f>
        <v/>
      </c>
      <c r="C176" s="23" t="str">
        <f aca="false">IF('Öğrenci Listesi'!$A176="","",'Öğrenci Listesi'!$E176)</f>
        <v/>
      </c>
      <c r="D176" s="27"/>
      <c r="E176" s="27"/>
      <c r="F176" s="27"/>
      <c r="G176" s="27"/>
      <c r="H176" s="27"/>
      <c r="I176" s="21" t="str">
        <f aca="false">IF(COUNT(D176:H176)&lt;5,"",SUM(D176:H176))</f>
        <v/>
      </c>
      <c r="J176" s="27"/>
      <c r="K176" s="27"/>
      <c r="L176" s="27"/>
      <c r="M176" s="27"/>
      <c r="N176" s="27"/>
      <c r="O176" s="21" t="str">
        <f aca="false">IF(COUNT(J176:N176)&lt;5,"",SUM(J176:N176))</f>
        <v/>
      </c>
      <c r="P176" s="27"/>
      <c r="Q176" s="27"/>
      <c r="R176" s="27"/>
      <c r="S176" s="27"/>
      <c r="T176" s="21" t="str">
        <f aca="false">IF(COUNT(P176:S176)&lt;4,"",SUM(P176:S176))</f>
        <v/>
      </c>
      <c r="U176" s="27"/>
      <c r="V176" s="27"/>
      <c r="W176" s="27"/>
      <c r="X176" s="27"/>
      <c r="Y176" s="27"/>
      <c r="Z176" s="27"/>
      <c r="AA176" s="27"/>
      <c r="AB176" s="21" t="str">
        <f aca="false">IF(COUNT(U176:AA176)&lt;7,"",SUM(U176:AA176))</f>
        <v/>
      </c>
      <c r="AC176" s="23" t="str">
        <f aca="false">IF($A176="","",IF($I176="","Ara Rapor puanları eksik",IF($O176="","Ara Sunum puanları eksik",IF($T176="","Süreç Takibi puanları eksik",IF($AB176="","Final Raporu puanları eksik","Tamam")))))</f>
        <v/>
      </c>
      <c r="AD176" s="27"/>
    </row>
    <row r="177" customFormat="false" ht="19.5" hidden="false" customHeight="true" outlineLevel="0" collapsed="false">
      <c r="A177" s="21" t="str">
        <f aca="false">IF('Öğrenci Listesi'!$A177="","",'Öğrenci Listesi'!$A177)</f>
        <v/>
      </c>
      <c r="B177" s="21" t="str">
        <f aca="false">IF('Öğrenci Listesi'!$A177="","",'Öğrenci Listesi'!$D177)</f>
        <v/>
      </c>
      <c r="C177" s="23" t="str">
        <f aca="false">IF('Öğrenci Listesi'!$A177="","",'Öğrenci Listesi'!$E177)</f>
        <v/>
      </c>
      <c r="D177" s="27"/>
      <c r="E177" s="27"/>
      <c r="F177" s="27"/>
      <c r="G177" s="27"/>
      <c r="H177" s="27"/>
      <c r="I177" s="21" t="str">
        <f aca="false">IF(COUNT(D177:H177)&lt;5,"",SUM(D177:H177))</f>
        <v/>
      </c>
      <c r="J177" s="27"/>
      <c r="K177" s="27"/>
      <c r="L177" s="27"/>
      <c r="M177" s="27"/>
      <c r="N177" s="27"/>
      <c r="O177" s="21" t="str">
        <f aca="false">IF(COUNT(J177:N177)&lt;5,"",SUM(J177:N177))</f>
        <v/>
      </c>
      <c r="P177" s="27"/>
      <c r="Q177" s="27"/>
      <c r="R177" s="27"/>
      <c r="S177" s="27"/>
      <c r="T177" s="21" t="str">
        <f aca="false">IF(COUNT(P177:S177)&lt;4,"",SUM(P177:S177))</f>
        <v/>
      </c>
      <c r="U177" s="27"/>
      <c r="V177" s="27"/>
      <c r="W177" s="27"/>
      <c r="X177" s="27"/>
      <c r="Y177" s="27"/>
      <c r="Z177" s="27"/>
      <c r="AA177" s="27"/>
      <c r="AB177" s="21" t="str">
        <f aca="false">IF(COUNT(U177:AA177)&lt;7,"",SUM(U177:AA177))</f>
        <v/>
      </c>
      <c r="AC177" s="23" t="str">
        <f aca="false">IF($A177="","",IF($I177="","Ara Rapor puanları eksik",IF($O177="","Ara Sunum puanları eksik",IF($T177="","Süreç Takibi puanları eksik",IF($AB177="","Final Raporu puanları eksik","Tamam")))))</f>
        <v/>
      </c>
      <c r="AD177" s="27"/>
    </row>
    <row r="178" customFormat="false" ht="19.5" hidden="false" customHeight="true" outlineLevel="0" collapsed="false">
      <c r="A178" s="21" t="str">
        <f aca="false">IF('Öğrenci Listesi'!$A178="","",'Öğrenci Listesi'!$A178)</f>
        <v/>
      </c>
      <c r="B178" s="21" t="str">
        <f aca="false">IF('Öğrenci Listesi'!$A178="","",'Öğrenci Listesi'!$D178)</f>
        <v/>
      </c>
      <c r="C178" s="23" t="str">
        <f aca="false">IF('Öğrenci Listesi'!$A178="","",'Öğrenci Listesi'!$E178)</f>
        <v/>
      </c>
      <c r="D178" s="27"/>
      <c r="E178" s="27"/>
      <c r="F178" s="27"/>
      <c r="G178" s="27"/>
      <c r="H178" s="27"/>
      <c r="I178" s="21" t="str">
        <f aca="false">IF(COUNT(D178:H178)&lt;5,"",SUM(D178:H178))</f>
        <v/>
      </c>
      <c r="J178" s="27"/>
      <c r="K178" s="27"/>
      <c r="L178" s="27"/>
      <c r="M178" s="27"/>
      <c r="N178" s="27"/>
      <c r="O178" s="21" t="str">
        <f aca="false">IF(COUNT(J178:N178)&lt;5,"",SUM(J178:N178))</f>
        <v/>
      </c>
      <c r="P178" s="27"/>
      <c r="Q178" s="27"/>
      <c r="R178" s="27"/>
      <c r="S178" s="27"/>
      <c r="T178" s="21" t="str">
        <f aca="false">IF(COUNT(P178:S178)&lt;4,"",SUM(P178:S178))</f>
        <v/>
      </c>
      <c r="U178" s="27"/>
      <c r="V178" s="27"/>
      <c r="W178" s="27"/>
      <c r="X178" s="27"/>
      <c r="Y178" s="27"/>
      <c r="Z178" s="27"/>
      <c r="AA178" s="27"/>
      <c r="AB178" s="21" t="str">
        <f aca="false">IF(COUNT(U178:AA178)&lt;7,"",SUM(U178:AA178))</f>
        <v/>
      </c>
      <c r="AC178" s="23" t="str">
        <f aca="false">IF($A178="","",IF($I178="","Ara Rapor puanları eksik",IF($O178="","Ara Sunum puanları eksik",IF($T178="","Süreç Takibi puanları eksik",IF($AB178="","Final Raporu puanları eksik","Tamam")))))</f>
        <v/>
      </c>
      <c r="AD178" s="27"/>
    </row>
    <row r="179" customFormat="false" ht="19.5" hidden="false" customHeight="true" outlineLevel="0" collapsed="false">
      <c r="A179" s="21" t="str">
        <f aca="false">IF('Öğrenci Listesi'!$A179="","",'Öğrenci Listesi'!$A179)</f>
        <v/>
      </c>
      <c r="B179" s="21" t="str">
        <f aca="false">IF('Öğrenci Listesi'!$A179="","",'Öğrenci Listesi'!$D179)</f>
        <v/>
      </c>
      <c r="C179" s="23" t="str">
        <f aca="false">IF('Öğrenci Listesi'!$A179="","",'Öğrenci Listesi'!$E179)</f>
        <v/>
      </c>
      <c r="D179" s="27"/>
      <c r="E179" s="27"/>
      <c r="F179" s="27"/>
      <c r="G179" s="27"/>
      <c r="H179" s="27"/>
      <c r="I179" s="21" t="str">
        <f aca="false">IF(COUNT(D179:H179)&lt;5,"",SUM(D179:H179))</f>
        <v/>
      </c>
      <c r="J179" s="27"/>
      <c r="K179" s="27"/>
      <c r="L179" s="27"/>
      <c r="M179" s="27"/>
      <c r="N179" s="27"/>
      <c r="O179" s="21" t="str">
        <f aca="false">IF(COUNT(J179:N179)&lt;5,"",SUM(J179:N179))</f>
        <v/>
      </c>
      <c r="P179" s="27"/>
      <c r="Q179" s="27"/>
      <c r="R179" s="27"/>
      <c r="S179" s="27"/>
      <c r="T179" s="21" t="str">
        <f aca="false">IF(COUNT(P179:S179)&lt;4,"",SUM(P179:S179))</f>
        <v/>
      </c>
      <c r="U179" s="27"/>
      <c r="V179" s="27"/>
      <c r="W179" s="27"/>
      <c r="X179" s="27"/>
      <c r="Y179" s="27"/>
      <c r="Z179" s="27"/>
      <c r="AA179" s="27"/>
      <c r="AB179" s="21" t="str">
        <f aca="false">IF(COUNT(U179:AA179)&lt;7,"",SUM(U179:AA179))</f>
        <v/>
      </c>
      <c r="AC179" s="23" t="str">
        <f aca="false">IF($A179="","",IF($I179="","Ara Rapor puanları eksik",IF($O179="","Ara Sunum puanları eksik",IF($T179="","Süreç Takibi puanları eksik",IF($AB179="","Final Raporu puanları eksik","Tamam")))))</f>
        <v/>
      </c>
      <c r="AD179" s="27"/>
    </row>
    <row r="180" customFormat="false" ht="19.5" hidden="false" customHeight="true" outlineLevel="0" collapsed="false">
      <c r="A180" s="21" t="str">
        <f aca="false">IF('Öğrenci Listesi'!$A180="","",'Öğrenci Listesi'!$A180)</f>
        <v/>
      </c>
      <c r="B180" s="21" t="str">
        <f aca="false">IF('Öğrenci Listesi'!$A180="","",'Öğrenci Listesi'!$D180)</f>
        <v/>
      </c>
      <c r="C180" s="23" t="str">
        <f aca="false">IF('Öğrenci Listesi'!$A180="","",'Öğrenci Listesi'!$E180)</f>
        <v/>
      </c>
      <c r="D180" s="27"/>
      <c r="E180" s="27"/>
      <c r="F180" s="27"/>
      <c r="G180" s="27"/>
      <c r="H180" s="27"/>
      <c r="I180" s="21" t="str">
        <f aca="false">IF(COUNT(D180:H180)&lt;5,"",SUM(D180:H180))</f>
        <v/>
      </c>
      <c r="J180" s="27"/>
      <c r="K180" s="27"/>
      <c r="L180" s="27"/>
      <c r="M180" s="27"/>
      <c r="N180" s="27"/>
      <c r="O180" s="21" t="str">
        <f aca="false">IF(COUNT(J180:N180)&lt;5,"",SUM(J180:N180))</f>
        <v/>
      </c>
      <c r="P180" s="27"/>
      <c r="Q180" s="27"/>
      <c r="R180" s="27"/>
      <c r="S180" s="27"/>
      <c r="T180" s="21" t="str">
        <f aca="false">IF(COUNT(P180:S180)&lt;4,"",SUM(P180:S180))</f>
        <v/>
      </c>
      <c r="U180" s="27"/>
      <c r="V180" s="27"/>
      <c r="W180" s="27"/>
      <c r="X180" s="27"/>
      <c r="Y180" s="27"/>
      <c r="Z180" s="27"/>
      <c r="AA180" s="27"/>
      <c r="AB180" s="21" t="str">
        <f aca="false">IF(COUNT(U180:AA180)&lt;7,"",SUM(U180:AA180))</f>
        <v/>
      </c>
      <c r="AC180" s="23" t="str">
        <f aca="false">IF($A180="","",IF($I180="","Ara Rapor puanları eksik",IF($O180="","Ara Sunum puanları eksik",IF($T180="","Süreç Takibi puanları eksik",IF($AB180="","Final Raporu puanları eksik","Tamam")))))</f>
        <v/>
      </c>
      <c r="AD180" s="27"/>
    </row>
    <row r="181" customFormat="false" ht="19.5" hidden="false" customHeight="true" outlineLevel="0" collapsed="false">
      <c r="A181" s="21" t="str">
        <f aca="false">IF('Öğrenci Listesi'!$A181="","",'Öğrenci Listesi'!$A181)</f>
        <v/>
      </c>
      <c r="B181" s="21" t="str">
        <f aca="false">IF('Öğrenci Listesi'!$A181="","",'Öğrenci Listesi'!$D181)</f>
        <v/>
      </c>
      <c r="C181" s="23" t="str">
        <f aca="false">IF('Öğrenci Listesi'!$A181="","",'Öğrenci Listesi'!$E181)</f>
        <v/>
      </c>
      <c r="D181" s="27"/>
      <c r="E181" s="27"/>
      <c r="F181" s="27"/>
      <c r="G181" s="27"/>
      <c r="H181" s="27"/>
      <c r="I181" s="21" t="str">
        <f aca="false">IF(COUNT(D181:H181)&lt;5,"",SUM(D181:H181))</f>
        <v/>
      </c>
      <c r="J181" s="27"/>
      <c r="K181" s="27"/>
      <c r="L181" s="27"/>
      <c r="M181" s="27"/>
      <c r="N181" s="27"/>
      <c r="O181" s="21" t="str">
        <f aca="false">IF(COUNT(J181:N181)&lt;5,"",SUM(J181:N181))</f>
        <v/>
      </c>
      <c r="P181" s="27"/>
      <c r="Q181" s="27"/>
      <c r="R181" s="27"/>
      <c r="S181" s="27"/>
      <c r="T181" s="21" t="str">
        <f aca="false">IF(COUNT(P181:S181)&lt;4,"",SUM(P181:S181))</f>
        <v/>
      </c>
      <c r="U181" s="27"/>
      <c r="V181" s="27"/>
      <c r="W181" s="27"/>
      <c r="X181" s="27"/>
      <c r="Y181" s="27"/>
      <c r="Z181" s="27"/>
      <c r="AA181" s="27"/>
      <c r="AB181" s="21" t="str">
        <f aca="false">IF(COUNT(U181:AA181)&lt;7,"",SUM(U181:AA181))</f>
        <v/>
      </c>
      <c r="AC181" s="23" t="str">
        <f aca="false">IF($A181="","",IF($I181="","Ara Rapor puanları eksik",IF($O181="","Ara Sunum puanları eksik",IF($T181="","Süreç Takibi puanları eksik",IF($AB181="","Final Raporu puanları eksik","Tamam")))))</f>
        <v/>
      </c>
      <c r="AD181" s="27"/>
    </row>
    <row r="182" customFormat="false" ht="19.5" hidden="false" customHeight="true" outlineLevel="0" collapsed="false">
      <c r="A182" s="21" t="str">
        <f aca="false">IF('Öğrenci Listesi'!$A182="","",'Öğrenci Listesi'!$A182)</f>
        <v/>
      </c>
      <c r="B182" s="21" t="str">
        <f aca="false">IF('Öğrenci Listesi'!$A182="","",'Öğrenci Listesi'!$D182)</f>
        <v/>
      </c>
      <c r="C182" s="23" t="str">
        <f aca="false">IF('Öğrenci Listesi'!$A182="","",'Öğrenci Listesi'!$E182)</f>
        <v/>
      </c>
      <c r="D182" s="27"/>
      <c r="E182" s="27"/>
      <c r="F182" s="27"/>
      <c r="G182" s="27"/>
      <c r="H182" s="27"/>
      <c r="I182" s="21" t="str">
        <f aca="false">IF(COUNT(D182:H182)&lt;5,"",SUM(D182:H182))</f>
        <v/>
      </c>
      <c r="J182" s="27"/>
      <c r="K182" s="27"/>
      <c r="L182" s="27"/>
      <c r="M182" s="27"/>
      <c r="N182" s="27"/>
      <c r="O182" s="21" t="str">
        <f aca="false">IF(COUNT(J182:N182)&lt;5,"",SUM(J182:N182))</f>
        <v/>
      </c>
      <c r="P182" s="27"/>
      <c r="Q182" s="27"/>
      <c r="R182" s="27"/>
      <c r="S182" s="27"/>
      <c r="T182" s="21" t="str">
        <f aca="false">IF(COUNT(P182:S182)&lt;4,"",SUM(P182:S182))</f>
        <v/>
      </c>
      <c r="U182" s="27"/>
      <c r="V182" s="27"/>
      <c r="W182" s="27"/>
      <c r="X182" s="27"/>
      <c r="Y182" s="27"/>
      <c r="Z182" s="27"/>
      <c r="AA182" s="27"/>
      <c r="AB182" s="21" t="str">
        <f aca="false">IF(COUNT(U182:AA182)&lt;7,"",SUM(U182:AA182))</f>
        <v/>
      </c>
      <c r="AC182" s="23" t="str">
        <f aca="false">IF($A182="","",IF($I182="","Ara Rapor puanları eksik",IF($O182="","Ara Sunum puanları eksik",IF($T182="","Süreç Takibi puanları eksik",IF($AB182="","Final Raporu puanları eksik","Tamam")))))</f>
        <v/>
      </c>
      <c r="AD182" s="27"/>
    </row>
    <row r="183" customFormat="false" ht="19.5" hidden="false" customHeight="true" outlineLevel="0" collapsed="false">
      <c r="A183" s="21" t="str">
        <f aca="false">IF('Öğrenci Listesi'!$A183="","",'Öğrenci Listesi'!$A183)</f>
        <v/>
      </c>
      <c r="B183" s="21" t="str">
        <f aca="false">IF('Öğrenci Listesi'!$A183="","",'Öğrenci Listesi'!$D183)</f>
        <v/>
      </c>
      <c r="C183" s="23" t="str">
        <f aca="false">IF('Öğrenci Listesi'!$A183="","",'Öğrenci Listesi'!$E183)</f>
        <v/>
      </c>
      <c r="D183" s="27"/>
      <c r="E183" s="27"/>
      <c r="F183" s="27"/>
      <c r="G183" s="27"/>
      <c r="H183" s="27"/>
      <c r="I183" s="21" t="str">
        <f aca="false">IF(COUNT(D183:H183)&lt;5,"",SUM(D183:H183))</f>
        <v/>
      </c>
      <c r="J183" s="27"/>
      <c r="K183" s="27"/>
      <c r="L183" s="27"/>
      <c r="M183" s="27"/>
      <c r="N183" s="27"/>
      <c r="O183" s="21" t="str">
        <f aca="false">IF(COUNT(J183:N183)&lt;5,"",SUM(J183:N183))</f>
        <v/>
      </c>
      <c r="P183" s="27"/>
      <c r="Q183" s="27"/>
      <c r="R183" s="27"/>
      <c r="S183" s="27"/>
      <c r="T183" s="21" t="str">
        <f aca="false">IF(COUNT(P183:S183)&lt;4,"",SUM(P183:S183))</f>
        <v/>
      </c>
      <c r="U183" s="27"/>
      <c r="V183" s="27"/>
      <c r="W183" s="27"/>
      <c r="X183" s="27"/>
      <c r="Y183" s="27"/>
      <c r="Z183" s="27"/>
      <c r="AA183" s="27"/>
      <c r="AB183" s="21" t="str">
        <f aca="false">IF(COUNT(U183:AA183)&lt;7,"",SUM(U183:AA183))</f>
        <v/>
      </c>
      <c r="AC183" s="23" t="str">
        <f aca="false">IF($A183="","",IF($I183="","Ara Rapor puanları eksik",IF($O183="","Ara Sunum puanları eksik",IF($T183="","Süreç Takibi puanları eksik",IF($AB183="","Final Raporu puanları eksik","Tamam")))))</f>
        <v/>
      </c>
      <c r="AD183" s="27"/>
    </row>
    <row r="184" customFormat="false" ht="19.5" hidden="false" customHeight="true" outlineLevel="0" collapsed="false">
      <c r="A184" s="21" t="str">
        <f aca="false">IF('Öğrenci Listesi'!$A184="","",'Öğrenci Listesi'!$A184)</f>
        <v/>
      </c>
      <c r="B184" s="21" t="str">
        <f aca="false">IF('Öğrenci Listesi'!$A184="","",'Öğrenci Listesi'!$D184)</f>
        <v/>
      </c>
      <c r="C184" s="23" t="str">
        <f aca="false">IF('Öğrenci Listesi'!$A184="","",'Öğrenci Listesi'!$E184)</f>
        <v/>
      </c>
      <c r="D184" s="27"/>
      <c r="E184" s="27"/>
      <c r="F184" s="27"/>
      <c r="G184" s="27"/>
      <c r="H184" s="27"/>
      <c r="I184" s="21" t="str">
        <f aca="false">IF(COUNT(D184:H184)&lt;5,"",SUM(D184:H184))</f>
        <v/>
      </c>
      <c r="J184" s="27"/>
      <c r="K184" s="27"/>
      <c r="L184" s="27"/>
      <c r="M184" s="27"/>
      <c r="N184" s="27"/>
      <c r="O184" s="21" t="str">
        <f aca="false">IF(COUNT(J184:N184)&lt;5,"",SUM(J184:N184))</f>
        <v/>
      </c>
      <c r="P184" s="27"/>
      <c r="Q184" s="27"/>
      <c r="R184" s="27"/>
      <c r="S184" s="27"/>
      <c r="T184" s="21" t="str">
        <f aca="false">IF(COUNT(P184:S184)&lt;4,"",SUM(P184:S184))</f>
        <v/>
      </c>
      <c r="U184" s="27"/>
      <c r="V184" s="27"/>
      <c r="W184" s="27"/>
      <c r="X184" s="27"/>
      <c r="Y184" s="27"/>
      <c r="Z184" s="27"/>
      <c r="AA184" s="27"/>
      <c r="AB184" s="21" t="str">
        <f aca="false">IF(COUNT(U184:AA184)&lt;7,"",SUM(U184:AA184))</f>
        <v/>
      </c>
      <c r="AC184" s="23" t="str">
        <f aca="false">IF($A184="","",IF($I184="","Ara Rapor puanları eksik",IF($O184="","Ara Sunum puanları eksik",IF($T184="","Süreç Takibi puanları eksik",IF($AB184="","Final Raporu puanları eksik","Tamam")))))</f>
        <v/>
      </c>
      <c r="AD184" s="27"/>
    </row>
    <row r="185" customFormat="false" ht="19.5" hidden="false" customHeight="true" outlineLevel="0" collapsed="false">
      <c r="A185" s="21" t="str">
        <f aca="false">IF('Öğrenci Listesi'!$A185="","",'Öğrenci Listesi'!$A185)</f>
        <v/>
      </c>
      <c r="B185" s="21" t="str">
        <f aca="false">IF('Öğrenci Listesi'!$A185="","",'Öğrenci Listesi'!$D185)</f>
        <v/>
      </c>
      <c r="C185" s="23" t="str">
        <f aca="false">IF('Öğrenci Listesi'!$A185="","",'Öğrenci Listesi'!$E185)</f>
        <v/>
      </c>
      <c r="D185" s="27"/>
      <c r="E185" s="27"/>
      <c r="F185" s="27"/>
      <c r="G185" s="27"/>
      <c r="H185" s="27"/>
      <c r="I185" s="21" t="str">
        <f aca="false">IF(COUNT(D185:H185)&lt;5,"",SUM(D185:H185))</f>
        <v/>
      </c>
      <c r="J185" s="27"/>
      <c r="K185" s="27"/>
      <c r="L185" s="27"/>
      <c r="M185" s="27"/>
      <c r="N185" s="27"/>
      <c r="O185" s="21" t="str">
        <f aca="false">IF(COUNT(J185:N185)&lt;5,"",SUM(J185:N185))</f>
        <v/>
      </c>
      <c r="P185" s="27"/>
      <c r="Q185" s="27"/>
      <c r="R185" s="27"/>
      <c r="S185" s="27"/>
      <c r="T185" s="21" t="str">
        <f aca="false">IF(COUNT(P185:S185)&lt;4,"",SUM(P185:S185))</f>
        <v/>
      </c>
      <c r="U185" s="27"/>
      <c r="V185" s="27"/>
      <c r="W185" s="27"/>
      <c r="X185" s="27"/>
      <c r="Y185" s="27"/>
      <c r="Z185" s="27"/>
      <c r="AA185" s="27"/>
      <c r="AB185" s="21" t="str">
        <f aca="false">IF(COUNT(U185:AA185)&lt;7,"",SUM(U185:AA185))</f>
        <v/>
      </c>
      <c r="AC185" s="23" t="str">
        <f aca="false">IF($A185="","",IF($I185="","Ara Rapor puanları eksik",IF($O185="","Ara Sunum puanları eksik",IF($T185="","Süreç Takibi puanları eksik",IF($AB185="","Final Raporu puanları eksik","Tamam")))))</f>
        <v/>
      </c>
      <c r="AD185" s="27"/>
    </row>
    <row r="186" customFormat="false" ht="19.5" hidden="false" customHeight="true" outlineLevel="0" collapsed="false">
      <c r="A186" s="21" t="str">
        <f aca="false">IF('Öğrenci Listesi'!$A186="","",'Öğrenci Listesi'!$A186)</f>
        <v/>
      </c>
      <c r="B186" s="21" t="str">
        <f aca="false">IF('Öğrenci Listesi'!$A186="","",'Öğrenci Listesi'!$D186)</f>
        <v/>
      </c>
      <c r="C186" s="23" t="str">
        <f aca="false">IF('Öğrenci Listesi'!$A186="","",'Öğrenci Listesi'!$E186)</f>
        <v/>
      </c>
      <c r="D186" s="27"/>
      <c r="E186" s="27"/>
      <c r="F186" s="27"/>
      <c r="G186" s="27"/>
      <c r="H186" s="27"/>
      <c r="I186" s="21" t="str">
        <f aca="false">IF(COUNT(D186:H186)&lt;5,"",SUM(D186:H186))</f>
        <v/>
      </c>
      <c r="J186" s="27"/>
      <c r="K186" s="27"/>
      <c r="L186" s="27"/>
      <c r="M186" s="27"/>
      <c r="N186" s="27"/>
      <c r="O186" s="21" t="str">
        <f aca="false">IF(COUNT(J186:N186)&lt;5,"",SUM(J186:N186))</f>
        <v/>
      </c>
      <c r="P186" s="27"/>
      <c r="Q186" s="27"/>
      <c r="R186" s="27"/>
      <c r="S186" s="27"/>
      <c r="T186" s="21" t="str">
        <f aca="false">IF(COUNT(P186:S186)&lt;4,"",SUM(P186:S186))</f>
        <v/>
      </c>
      <c r="U186" s="27"/>
      <c r="V186" s="27"/>
      <c r="W186" s="27"/>
      <c r="X186" s="27"/>
      <c r="Y186" s="27"/>
      <c r="Z186" s="27"/>
      <c r="AA186" s="27"/>
      <c r="AB186" s="21" t="str">
        <f aca="false">IF(COUNT(U186:AA186)&lt;7,"",SUM(U186:AA186))</f>
        <v/>
      </c>
      <c r="AC186" s="23" t="str">
        <f aca="false">IF($A186="","",IF($I186="","Ara Rapor puanları eksik",IF($O186="","Ara Sunum puanları eksik",IF($T186="","Süreç Takibi puanları eksik",IF($AB186="","Final Raporu puanları eksik","Tamam")))))</f>
        <v/>
      </c>
      <c r="AD186" s="27"/>
    </row>
    <row r="187" customFormat="false" ht="19.5" hidden="false" customHeight="true" outlineLevel="0" collapsed="false">
      <c r="A187" s="21" t="str">
        <f aca="false">IF('Öğrenci Listesi'!$A187="","",'Öğrenci Listesi'!$A187)</f>
        <v/>
      </c>
      <c r="B187" s="21" t="str">
        <f aca="false">IF('Öğrenci Listesi'!$A187="","",'Öğrenci Listesi'!$D187)</f>
        <v/>
      </c>
      <c r="C187" s="23" t="str">
        <f aca="false">IF('Öğrenci Listesi'!$A187="","",'Öğrenci Listesi'!$E187)</f>
        <v/>
      </c>
      <c r="D187" s="27"/>
      <c r="E187" s="27"/>
      <c r="F187" s="27"/>
      <c r="G187" s="27"/>
      <c r="H187" s="27"/>
      <c r="I187" s="21" t="str">
        <f aca="false">IF(COUNT(D187:H187)&lt;5,"",SUM(D187:H187))</f>
        <v/>
      </c>
      <c r="J187" s="27"/>
      <c r="K187" s="27"/>
      <c r="L187" s="27"/>
      <c r="M187" s="27"/>
      <c r="N187" s="27"/>
      <c r="O187" s="21" t="str">
        <f aca="false">IF(COUNT(J187:N187)&lt;5,"",SUM(J187:N187))</f>
        <v/>
      </c>
      <c r="P187" s="27"/>
      <c r="Q187" s="27"/>
      <c r="R187" s="27"/>
      <c r="S187" s="27"/>
      <c r="T187" s="21" t="str">
        <f aca="false">IF(COUNT(P187:S187)&lt;4,"",SUM(P187:S187))</f>
        <v/>
      </c>
      <c r="U187" s="27"/>
      <c r="V187" s="27"/>
      <c r="W187" s="27"/>
      <c r="X187" s="27"/>
      <c r="Y187" s="27"/>
      <c r="Z187" s="27"/>
      <c r="AA187" s="27"/>
      <c r="AB187" s="21" t="str">
        <f aca="false">IF(COUNT(U187:AA187)&lt;7,"",SUM(U187:AA187))</f>
        <v/>
      </c>
      <c r="AC187" s="23" t="str">
        <f aca="false">IF($A187="","",IF($I187="","Ara Rapor puanları eksik",IF($O187="","Ara Sunum puanları eksik",IF($T187="","Süreç Takibi puanları eksik",IF($AB187="","Final Raporu puanları eksik","Tamam")))))</f>
        <v/>
      </c>
      <c r="AD187" s="27"/>
    </row>
    <row r="188" customFormat="false" ht="19.5" hidden="false" customHeight="true" outlineLevel="0" collapsed="false">
      <c r="A188" s="21" t="str">
        <f aca="false">IF('Öğrenci Listesi'!$A188="","",'Öğrenci Listesi'!$A188)</f>
        <v/>
      </c>
      <c r="B188" s="21" t="str">
        <f aca="false">IF('Öğrenci Listesi'!$A188="","",'Öğrenci Listesi'!$D188)</f>
        <v/>
      </c>
      <c r="C188" s="23" t="str">
        <f aca="false">IF('Öğrenci Listesi'!$A188="","",'Öğrenci Listesi'!$E188)</f>
        <v/>
      </c>
      <c r="D188" s="27"/>
      <c r="E188" s="27"/>
      <c r="F188" s="27"/>
      <c r="G188" s="27"/>
      <c r="H188" s="27"/>
      <c r="I188" s="21" t="str">
        <f aca="false">IF(COUNT(D188:H188)&lt;5,"",SUM(D188:H188))</f>
        <v/>
      </c>
      <c r="J188" s="27"/>
      <c r="K188" s="27"/>
      <c r="L188" s="27"/>
      <c r="M188" s="27"/>
      <c r="N188" s="27"/>
      <c r="O188" s="21" t="str">
        <f aca="false">IF(COUNT(J188:N188)&lt;5,"",SUM(J188:N188))</f>
        <v/>
      </c>
      <c r="P188" s="27"/>
      <c r="Q188" s="27"/>
      <c r="R188" s="27"/>
      <c r="S188" s="27"/>
      <c r="T188" s="21" t="str">
        <f aca="false">IF(COUNT(P188:S188)&lt;4,"",SUM(P188:S188))</f>
        <v/>
      </c>
      <c r="U188" s="27"/>
      <c r="V188" s="27"/>
      <c r="W188" s="27"/>
      <c r="X188" s="27"/>
      <c r="Y188" s="27"/>
      <c r="Z188" s="27"/>
      <c r="AA188" s="27"/>
      <c r="AB188" s="21" t="str">
        <f aca="false">IF(COUNT(U188:AA188)&lt;7,"",SUM(U188:AA188))</f>
        <v/>
      </c>
      <c r="AC188" s="23" t="str">
        <f aca="false">IF($A188="","",IF($I188="","Ara Rapor puanları eksik",IF($O188="","Ara Sunum puanları eksik",IF($T188="","Süreç Takibi puanları eksik",IF($AB188="","Final Raporu puanları eksik","Tamam")))))</f>
        <v/>
      </c>
      <c r="AD188" s="27"/>
    </row>
    <row r="189" customFormat="false" ht="19.5" hidden="false" customHeight="true" outlineLevel="0" collapsed="false">
      <c r="A189" s="21" t="str">
        <f aca="false">IF('Öğrenci Listesi'!$A189="","",'Öğrenci Listesi'!$A189)</f>
        <v/>
      </c>
      <c r="B189" s="21" t="str">
        <f aca="false">IF('Öğrenci Listesi'!$A189="","",'Öğrenci Listesi'!$D189)</f>
        <v/>
      </c>
      <c r="C189" s="23" t="str">
        <f aca="false">IF('Öğrenci Listesi'!$A189="","",'Öğrenci Listesi'!$E189)</f>
        <v/>
      </c>
      <c r="D189" s="27"/>
      <c r="E189" s="27"/>
      <c r="F189" s="27"/>
      <c r="G189" s="27"/>
      <c r="H189" s="27"/>
      <c r="I189" s="21" t="str">
        <f aca="false">IF(COUNT(D189:H189)&lt;5,"",SUM(D189:H189))</f>
        <v/>
      </c>
      <c r="J189" s="27"/>
      <c r="K189" s="27"/>
      <c r="L189" s="27"/>
      <c r="M189" s="27"/>
      <c r="N189" s="27"/>
      <c r="O189" s="21" t="str">
        <f aca="false">IF(COUNT(J189:N189)&lt;5,"",SUM(J189:N189))</f>
        <v/>
      </c>
      <c r="P189" s="27"/>
      <c r="Q189" s="27"/>
      <c r="R189" s="27"/>
      <c r="S189" s="27"/>
      <c r="T189" s="21" t="str">
        <f aca="false">IF(COUNT(P189:S189)&lt;4,"",SUM(P189:S189))</f>
        <v/>
      </c>
      <c r="U189" s="27"/>
      <c r="V189" s="27"/>
      <c r="W189" s="27"/>
      <c r="X189" s="27"/>
      <c r="Y189" s="27"/>
      <c r="Z189" s="27"/>
      <c r="AA189" s="27"/>
      <c r="AB189" s="21" t="str">
        <f aca="false">IF(COUNT(U189:AA189)&lt;7,"",SUM(U189:AA189))</f>
        <v/>
      </c>
      <c r="AC189" s="23" t="str">
        <f aca="false">IF($A189="","",IF($I189="","Ara Rapor puanları eksik",IF($O189="","Ara Sunum puanları eksik",IF($T189="","Süreç Takibi puanları eksik",IF($AB189="","Final Raporu puanları eksik","Tamam")))))</f>
        <v/>
      </c>
      <c r="AD189" s="27"/>
    </row>
    <row r="190" customFormat="false" ht="19.5" hidden="false" customHeight="true" outlineLevel="0" collapsed="false">
      <c r="A190" s="21" t="str">
        <f aca="false">IF('Öğrenci Listesi'!$A190="","",'Öğrenci Listesi'!$A190)</f>
        <v/>
      </c>
      <c r="B190" s="21" t="str">
        <f aca="false">IF('Öğrenci Listesi'!$A190="","",'Öğrenci Listesi'!$D190)</f>
        <v/>
      </c>
      <c r="C190" s="23" t="str">
        <f aca="false">IF('Öğrenci Listesi'!$A190="","",'Öğrenci Listesi'!$E190)</f>
        <v/>
      </c>
      <c r="D190" s="27"/>
      <c r="E190" s="27"/>
      <c r="F190" s="27"/>
      <c r="G190" s="27"/>
      <c r="H190" s="27"/>
      <c r="I190" s="21" t="str">
        <f aca="false">IF(COUNT(D190:H190)&lt;5,"",SUM(D190:H190))</f>
        <v/>
      </c>
      <c r="J190" s="27"/>
      <c r="K190" s="27"/>
      <c r="L190" s="27"/>
      <c r="M190" s="27"/>
      <c r="N190" s="27"/>
      <c r="O190" s="21" t="str">
        <f aca="false">IF(COUNT(J190:N190)&lt;5,"",SUM(J190:N190))</f>
        <v/>
      </c>
      <c r="P190" s="27"/>
      <c r="Q190" s="27"/>
      <c r="R190" s="27"/>
      <c r="S190" s="27"/>
      <c r="T190" s="21" t="str">
        <f aca="false">IF(COUNT(P190:S190)&lt;4,"",SUM(P190:S190))</f>
        <v/>
      </c>
      <c r="U190" s="27"/>
      <c r="V190" s="27"/>
      <c r="W190" s="27"/>
      <c r="X190" s="27"/>
      <c r="Y190" s="27"/>
      <c r="Z190" s="27"/>
      <c r="AA190" s="27"/>
      <c r="AB190" s="21" t="str">
        <f aca="false">IF(COUNT(U190:AA190)&lt;7,"",SUM(U190:AA190))</f>
        <v/>
      </c>
      <c r="AC190" s="23" t="str">
        <f aca="false">IF($A190="","",IF($I190="","Ara Rapor puanları eksik",IF($O190="","Ara Sunum puanları eksik",IF($T190="","Süreç Takibi puanları eksik",IF($AB190="","Final Raporu puanları eksik","Tamam")))))</f>
        <v/>
      </c>
      <c r="AD190" s="27"/>
    </row>
    <row r="191" customFormat="false" ht="19.5" hidden="false" customHeight="true" outlineLevel="0" collapsed="false">
      <c r="A191" s="21" t="str">
        <f aca="false">IF('Öğrenci Listesi'!$A191="","",'Öğrenci Listesi'!$A191)</f>
        <v/>
      </c>
      <c r="B191" s="21" t="str">
        <f aca="false">IF('Öğrenci Listesi'!$A191="","",'Öğrenci Listesi'!$D191)</f>
        <v/>
      </c>
      <c r="C191" s="23" t="str">
        <f aca="false">IF('Öğrenci Listesi'!$A191="","",'Öğrenci Listesi'!$E191)</f>
        <v/>
      </c>
      <c r="D191" s="27"/>
      <c r="E191" s="27"/>
      <c r="F191" s="27"/>
      <c r="G191" s="27"/>
      <c r="H191" s="27"/>
      <c r="I191" s="21" t="str">
        <f aca="false">IF(COUNT(D191:H191)&lt;5,"",SUM(D191:H191))</f>
        <v/>
      </c>
      <c r="J191" s="27"/>
      <c r="K191" s="27"/>
      <c r="L191" s="27"/>
      <c r="M191" s="27"/>
      <c r="N191" s="27"/>
      <c r="O191" s="21" t="str">
        <f aca="false">IF(COUNT(J191:N191)&lt;5,"",SUM(J191:N191))</f>
        <v/>
      </c>
      <c r="P191" s="27"/>
      <c r="Q191" s="27"/>
      <c r="R191" s="27"/>
      <c r="S191" s="27"/>
      <c r="T191" s="21" t="str">
        <f aca="false">IF(COUNT(P191:S191)&lt;4,"",SUM(P191:S191))</f>
        <v/>
      </c>
      <c r="U191" s="27"/>
      <c r="V191" s="27"/>
      <c r="W191" s="27"/>
      <c r="X191" s="27"/>
      <c r="Y191" s="27"/>
      <c r="Z191" s="27"/>
      <c r="AA191" s="27"/>
      <c r="AB191" s="21" t="str">
        <f aca="false">IF(COUNT(U191:AA191)&lt;7,"",SUM(U191:AA191))</f>
        <v/>
      </c>
      <c r="AC191" s="23" t="str">
        <f aca="false">IF($A191="","",IF($I191="","Ara Rapor puanları eksik",IF($O191="","Ara Sunum puanları eksik",IF($T191="","Süreç Takibi puanları eksik",IF($AB191="","Final Raporu puanları eksik","Tamam")))))</f>
        <v/>
      </c>
      <c r="AD191" s="27"/>
    </row>
    <row r="192" customFormat="false" ht="19.5" hidden="false" customHeight="true" outlineLevel="0" collapsed="false">
      <c r="A192" s="21" t="str">
        <f aca="false">IF('Öğrenci Listesi'!$A192="","",'Öğrenci Listesi'!$A192)</f>
        <v/>
      </c>
      <c r="B192" s="21" t="str">
        <f aca="false">IF('Öğrenci Listesi'!$A192="","",'Öğrenci Listesi'!$D192)</f>
        <v/>
      </c>
      <c r="C192" s="23" t="str">
        <f aca="false">IF('Öğrenci Listesi'!$A192="","",'Öğrenci Listesi'!$E192)</f>
        <v/>
      </c>
      <c r="D192" s="27"/>
      <c r="E192" s="27"/>
      <c r="F192" s="27"/>
      <c r="G192" s="27"/>
      <c r="H192" s="27"/>
      <c r="I192" s="21" t="str">
        <f aca="false">IF(COUNT(D192:H192)&lt;5,"",SUM(D192:H192))</f>
        <v/>
      </c>
      <c r="J192" s="27"/>
      <c r="K192" s="27"/>
      <c r="L192" s="27"/>
      <c r="M192" s="27"/>
      <c r="N192" s="27"/>
      <c r="O192" s="21" t="str">
        <f aca="false">IF(COUNT(J192:N192)&lt;5,"",SUM(J192:N192))</f>
        <v/>
      </c>
      <c r="P192" s="27"/>
      <c r="Q192" s="27"/>
      <c r="R192" s="27"/>
      <c r="S192" s="27"/>
      <c r="T192" s="21" t="str">
        <f aca="false">IF(COUNT(P192:S192)&lt;4,"",SUM(P192:S192))</f>
        <v/>
      </c>
      <c r="U192" s="27"/>
      <c r="V192" s="27"/>
      <c r="W192" s="27"/>
      <c r="X192" s="27"/>
      <c r="Y192" s="27"/>
      <c r="Z192" s="27"/>
      <c r="AA192" s="27"/>
      <c r="AB192" s="21" t="str">
        <f aca="false">IF(COUNT(U192:AA192)&lt;7,"",SUM(U192:AA192))</f>
        <v/>
      </c>
      <c r="AC192" s="23" t="str">
        <f aca="false">IF($A192="","",IF($I192="","Ara Rapor puanları eksik",IF($O192="","Ara Sunum puanları eksik",IF($T192="","Süreç Takibi puanları eksik",IF($AB192="","Final Raporu puanları eksik","Tamam")))))</f>
        <v/>
      </c>
      <c r="AD192" s="27"/>
    </row>
    <row r="193" customFormat="false" ht="19.5" hidden="false" customHeight="true" outlineLevel="0" collapsed="false">
      <c r="A193" s="21" t="str">
        <f aca="false">IF('Öğrenci Listesi'!$A193="","",'Öğrenci Listesi'!$A193)</f>
        <v/>
      </c>
      <c r="B193" s="21" t="str">
        <f aca="false">IF('Öğrenci Listesi'!$A193="","",'Öğrenci Listesi'!$D193)</f>
        <v/>
      </c>
      <c r="C193" s="23" t="str">
        <f aca="false">IF('Öğrenci Listesi'!$A193="","",'Öğrenci Listesi'!$E193)</f>
        <v/>
      </c>
      <c r="D193" s="27"/>
      <c r="E193" s="27"/>
      <c r="F193" s="27"/>
      <c r="G193" s="27"/>
      <c r="H193" s="27"/>
      <c r="I193" s="21" t="str">
        <f aca="false">IF(COUNT(D193:H193)&lt;5,"",SUM(D193:H193))</f>
        <v/>
      </c>
      <c r="J193" s="27"/>
      <c r="K193" s="27"/>
      <c r="L193" s="27"/>
      <c r="M193" s="27"/>
      <c r="N193" s="27"/>
      <c r="O193" s="21" t="str">
        <f aca="false">IF(COUNT(J193:N193)&lt;5,"",SUM(J193:N193))</f>
        <v/>
      </c>
      <c r="P193" s="27"/>
      <c r="Q193" s="27"/>
      <c r="R193" s="27"/>
      <c r="S193" s="27"/>
      <c r="T193" s="21" t="str">
        <f aca="false">IF(COUNT(P193:S193)&lt;4,"",SUM(P193:S193))</f>
        <v/>
      </c>
      <c r="U193" s="27"/>
      <c r="V193" s="27"/>
      <c r="W193" s="27"/>
      <c r="X193" s="27"/>
      <c r="Y193" s="27"/>
      <c r="Z193" s="27"/>
      <c r="AA193" s="27"/>
      <c r="AB193" s="21" t="str">
        <f aca="false">IF(COUNT(U193:AA193)&lt;7,"",SUM(U193:AA193))</f>
        <v/>
      </c>
      <c r="AC193" s="23" t="str">
        <f aca="false">IF($A193="","",IF($I193="","Ara Rapor puanları eksik",IF($O193="","Ara Sunum puanları eksik",IF($T193="","Süreç Takibi puanları eksik",IF($AB193="","Final Raporu puanları eksik","Tamam")))))</f>
        <v/>
      </c>
      <c r="AD193" s="27"/>
    </row>
    <row r="194" customFormat="false" ht="19.5" hidden="false" customHeight="true" outlineLevel="0" collapsed="false">
      <c r="A194" s="21" t="str">
        <f aca="false">IF('Öğrenci Listesi'!$A194="","",'Öğrenci Listesi'!$A194)</f>
        <v/>
      </c>
      <c r="B194" s="21" t="str">
        <f aca="false">IF('Öğrenci Listesi'!$A194="","",'Öğrenci Listesi'!$D194)</f>
        <v/>
      </c>
      <c r="C194" s="23" t="str">
        <f aca="false">IF('Öğrenci Listesi'!$A194="","",'Öğrenci Listesi'!$E194)</f>
        <v/>
      </c>
      <c r="D194" s="27"/>
      <c r="E194" s="27"/>
      <c r="F194" s="27"/>
      <c r="G194" s="27"/>
      <c r="H194" s="27"/>
      <c r="I194" s="21" t="str">
        <f aca="false">IF(COUNT(D194:H194)&lt;5,"",SUM(D194:H194))</f>
        <v/>
      </c>
      <c r="J194" s="27"/>
      <c r="K194" s="27"/>
      <c r="L194" s="27"/>
      <c r="M194" s="27"/>
      <c r="N194" s="27"/>
      <c r="O194" s="21" t="str">
        <f aca="false">IF(COUNT(J194:N194)&lt;5,"",SUM(J194:N194))</f>
        <v/>
      </c>
      <c r="P194" s="27"/>
      <c r="Q194" s="27"/>
      <c r="R194" s="27"/>
      <c r="S194" s="27"/>
      <c r="T194" s="21" t="str">
        <f aca="false">IF(COUNT(P194:S194)&lt;4,"",SUM(P194:S194))</f>
        <v/>
      </c>
      <c r="U194" s="27"/>
      <c r="V194" s="27"/>
      <c r="W194" s="27"/>
      <c r="X194" s="27"/>
      <c r="Y194" s="27"/>
      <c r="Z194" s="27"/>
      <c r="AA194" s="27"/>
      <c r="AB194" s="21" t="str">
        <f aca="false">IF(COUNT(U194:AA194)&lt;7,"",SUM(U194:AA194))</f>
        <v/>
      </c>
      <c r="AC194" s="23" t="str">
        <f aca="false">IF($A194="","",IF($I194="","Ara Rapor puanları eksik",IF($O194="","Ara Sunum puanları eksik",IF($T194="","Süreç Takibi puanları eksik",IF($AB194="","Final Raporu puanları eksik","Tamam")))))</f>
        <v/>
      </c>
      <c r="AD194" s="27"/>
    </row>
    <row r="195" customFormat="false" ht="19.5" hidden="false" customHeight="true" outlineLevel="0" collapsed="false">
      <c r="A195" s="21" t="str">
        <f aca="false">IF('Öğrenci Listesi'!$A195="","",'Öğrenci Listesi'!$A195)</f>
        <v/>
      </c>
      <c r="B195" s="21" t="str">
        <f aca="false">IF('Öğrenci Listesi'!$A195="","",'Öğrenci Listesi'!$D195)</f>
        <v/>
      </c>
      <c r="C195" s="23" t="str">
        <f aca="false">IF('Öğrenci Listesi'!$A195="","",'Öğrenci Listesi'!$E195)</f>
        <v/>
      </c>
      <c r="D195" s="27"/>
      <c r="E195" s="27"/>
      <c r="F195" s="27"/>
      <c r="G195" s="27"/>
      <c r="H195" s="27"/>
      <c r="I195" s="21" t="str">
        <f aca="false">IF(COUNT(D195:H195)&lt;5,"",SUM(D195:H195))</f>
        <v/>
      </c>
      <c r="J195" s="27"/>
      <c r="K195" s="27"/>
      <c r="L195" s="27"/>
      <c r="M195" s="27"/>
      <c r="N195" s="27"/>
      <c r="O195" s="21" t="str">
        <f aca="false">IF(COUNT(J195:N195)&lt;5,"",SUM(J195:N195))</f>
        <v/>
      </c>
      <c r="P195" s="27"/>
      <c r="Q195" s="27"/>
      <c r="R195" s="27"/>
      <c r="S195" s="27"/>
      <c r="T195" s="21" t="str">
        <f aca="false">IF(COUNT(P195:S195)&lt;4,"",SUM(P195:S195))</f>
        <v/>
      </c>
      <c r="U195" s="27"/>
      <c r="V195" s="27"/>
      <c r="W195" s="27"/>
      <c r="X195" s="27"/>
      <c r="Y195" s="27"/>
      <c r="Z195" s="27"/>
      <c r="AA195" s="27"/>
      <c r="AB195" s="21" t="str">
        <f aca="false">IF(COUNT(U195:AA195)&lt;7,"",SUM(U195:AA195))</f>
        <v/>
      </c>
      <c r="AC195" s="23" t="str">
        <f aca="false">IF($A195="","",IF($I195="","Ara Rapor puanları eksik",IF($O195="","Ara Sunum puanları eksik",IF($T195="","Süreç Takibi puanları eksik",IF($AB195="","Final Raporu puanları eksik","Tamam")))))</f>
        <v/>
      </c>
      <c r="AD195" s="27"/>
    </row>
    <row r="196" customFormat="false" ht="19.5" hidden="false" customHeight="true" outlineLevel="0" collapsed="false">
      <c r="A196" s="21" t="str">
        <f aca="false">IF('Öğrenci Listesi'!$A196="","",'Öğrenci Listesi'!$A196)</f>
        <v/>
      </c>
      <c r="B196" s="21" t="str">
        <f aca="false">IF('Öğrenci Listesi'!$A196="","",'Öğrenci Listesi'!$D196)</f>
        <v/>
      </c>
      <c r="C196" s="23" t="str">
        <f aca="false">IF('Öğrenci Listesi'!$A196="","",'Öğrenci Listesi'!$E196)</f>
        <v/>
      </c>
      <c r="D196" s="27"/>
      <c r="E196" s="27"/>
      <c r="F196" s="27"/>
      <c r="G196" s="27"/>
      <c r="H196" s="27"/>
      <c r="I196" s="21" t="str">
        <f aca="false">IF(COUNT(D196:H196)&lt;5,"",SUM(D196:H196))</f>
        <v/>
      </c>
      <c r="J196" s="27"/>
      <c r="K196" s="27"/>
      <c r="L196" s="27"/>
      <c r="M196" s="27"/>
      <c r="N196" s="27"/>
      <c r="O196" s="21" t="str">
        <f aca="false">IF(COUNT(J196:N196)&lt;5,"",SUM(J196:N196))</f>
        <v/>
      </c>
      <c r="P196" s="27"/>
      <c r="Q196" s="27"/>
      <c r="R196" s="27"/>
      <c r="S196" s="27"/>
      <c r="T196" s="21" t="str">
        <f aca="false">IF(COUNT(P196:S196)&lt;4,"",SUM(P196:S196))</f>
        <v/>
      </c>
      <c r="U196" s="27"/>
      <c r="V196" s="27"/>
      <c r="W196" s="27"/>
      <c r="X196" s="27"/>
      <c r="Y196" s="27"/>
      <c r="Z196" s="27"/>
      <c r="AA196" s="27"/>
      <c r="AB196" s="21" t="str">
        <f aca="false">IF(COUNT(U196:AA196)&lt;7,"",SUM(U196:AA196))</f>
        <v/>
      </c>
      <c r="AC196" s="23" t="str">
        <f aca="false">IF($A196="","",IF($I196="","Ara Rapor puanları eksik",IF($O196="","Ara Sunum puanları eksik",IF($T196="","Süreç Takibi puanları eksik",IF($AB196="","Final Raporu puanları eksik","Tamam")))))</f>
        <v/>
      </c>
      <c r="AD196" s="27"/>
    </row>
    <row r="197" customFormat="false" ht="19.5" hidden="false" customHeight="true" outlineLevel="0" collapsed="false">
      <c r="A197" s="21" t="str">
        <f aca="false">IF('Öğrenci Listesi'!$A197="","",'Öğrenci Listesi'!$A197)</f>
        <v/>
      </c>
      <c r="B197" s="21" t="str">
        <f aca="false">IF('Öğrenci Listesi'!$A197="","",'Öğrenci Listesi'!$D197)</f>
        <v/>
      </c>
      <c r="C197" s="23" t="str">
        <f aca="false">IF('Öğrenci Listesi'!$A197="","",'Öğrenci Listesi'!$E197)</f>
        <v/>
      </c>
      <c r="D197" s="27"/>
      <c r="E197" s="27"/>
      <c r="F197" s="27"/>
      <c r="G197" s="27"/>
      <c r="H197" s="27"/>
      <c r="I197" s="21" t="str">
        <f aca="false">IF(COUNT(D197:H197)&lt;5,"",SUM(D197:H197))</f>
        <v/>
      </c>
      <c r="J197" s="27"/>
      <c r="K197" s="27"/>
      <c r="L197" s="27"/>
      <c r="M197" s="27"/>
      <c r="N197" s="27"/>
      <c r="O197" s="21" t="str">
        <f aca="false">IF(COUNT(J197:N197)&lt;5,"",SUM(J197:N197))</f>
        <v/>
      </c>
      <c r="P197" s="27"/>
      <c r="Q197" s="27"/>
      <c r="R197" s="27"/>
      <c r="S197" s="27"/>
      <c r="T197" s="21" t="str">
        <f aca="false">IF(COUNT(P197:S197)&lt;4,"",SUM(P197:S197))</f>
        <v/>
      </c>
      <c r="U197" s="27"/>
      <c r="V197" s="27"/>
      <c r="W197" s="27"/>
      <c r="X197" s="27"/>
      <c r="Y197" s="27"/>
      <c r="Z197" s="27"/>
      <c r="AA197" s="27"/>
      <c r="AB197" s="21" t="str">
        <f aca="false">IF(COUNT(U197:AA197)&lt;7,"",SUM(U197:AA197))</f>
        <v/>
      </c>
      <c r="AC197" s="23" t="str">
        <f aca="false">IF($A197="","",IF($I197="","Ara Rapor puanları eksik",IF($O197="","Ara Sunum puanları eksik",IF($T197="","Süreç Takibi puanları eksik",IF($AB197="","Final Raporu puanları eksik","Tamam")))))</f>
        <v/>
      </c>
      <c r="AD197" s="27"/>
    </row>
    <row r="198" customFormat="false" ht="19.5" hidden="false" customHeight="true" outlineLevel="0" collapsed="false">
      <c r="A198" s="21" t="str">
        <f aca="false">IF('Öğrenci Listesi'!$A198="","",'Öğrenci Listesi'!$A198)</f>
        <v/>
      </c>
      <c r="B198" s="21" t="str">
        <f aca="false">IF('Öğrenci Listesi'!$A198="","",'Öğrenci Listesi'!$D198)</f>
        <v/>
      </c>
      <c r="C198" s="23" t="str">
        <f aca="false">IF('Öğrenci Listesi'!$A198="","",'Öğrenci Listesi'!$E198)</f>
        <v/>
      </c>
      <c r="D198" s="27"/>
      <c r="E198" s="27"/>
      <c r="F198" s="27"/>
      <c r="G198" s="27"/>
      <c r="H198" s="27"/>
      <c r="I198" s="21" t="str">
        <f aca="false">IF(COUNT(D198:H198)&lt;5,"",SUM(D198:H198))</f>
        <v/>
      </c>
      <c r="J198" s="27"/>
      <c r="K198" s="27"/>
      <c r="L198" s="27"/>
      <c r="M198" s="27"/>
      <c r="N198" s="27"/>
      <c r="O198" s="21" t="str">
        <f aca="false">IF(COUNT(J198:N198)&lt;5,"",SUM(J198:N198))</f>
        <v/>
      </c>
      <c r="P198" s="27"/>
      <c r="Q198" s="27"/>
      <c r="R198" s="27"/>
      <c r="S198" s="27"/>
      <c r="T198" s="21" t="str">
        <f aca="false">IF(COUNT(P198:S198)&lt;4,"",SUM(P198:S198))</f>
        <v/>
      </c>
      <c r="U198" s="27"/>
      <c r="V198" s="27"/>
      <c r="W198" s="27"/>
      <c r="X198" s="27"/>
      <c r="Y198" s="27"/>
      <c r="Z198" s="27"/>
      <c r="AA198" s="27"/>
      <c r="AB198" s="21" t="str">
        <f aca="false">IF(COUNT(U198:AA198)&lt;7,"",SUM(U198:AA198))</f>
        <v/>
      </c>
      <c r="AC198" s="23" t="str">
        <f aca="false">IF($A198="","",IF($I198="","Ara Rapor puanları eksik",IF($O198="","Ara Sunum puanları eksik",IF($T198="","Süreç Takibi puanları eksik",IF($AB198="","Final Raporu puanları eksik","Tamam")))))</f>
        <v/>
      </c>
      <c r="AD198" s="27"/>
    </row>
    <row r="199" customFormat="false" ht="19.5" hidden="false" customHeight="true" outlineLevel="0" collapsed="false">
      <c r="A199" s="21" t="str">
        <f aca="false">IF('Öğrenci Listesi'!$A199="","",'Öğrenci Listesi'!$A199)</f>
        <v/>
      </c>
      <c r="B199" s="21" t="str">
        <f aca="false">IF('Öğrenci Listesi'!$A199="","",'Öğrenci Listesi'!$D199)</f>
        <v/>
      </c>
      <c r="C199" s="23" t="str">
        <f aca="false">IF('Öğrenci Listesi'!$A199="","",'Öğrenci Listesi'!$E199)</f>
        <v/>
      </c>
      <c r="D199" s="27"/>
      <c r="E199" s="27"/>
      <c r="F199" s="27"/>
      <c r="G199" s="27"/>
      <c r="H199" s="27"/>
      <c r="I199" s="21" t="str">
        <f aca="false">IF(COUNT(D199:H199)&lt;5,"",SUM(D199:H199))</f>
        <v/>
      </c>
      <c r="J199" s="27"/>
      <c r="K199" s="27"/>
      <c r="L199" s="27"/>
      <c r="M199" s="27"/>
      <c r="N199" s="27"/>
      <c r="O199" s="21" t="str">
        <f aca="false">IF(COUNT(J199:N199)&lt;5,"",SUM(J199:N199))</f>
        <v/>
      </c>
      <c r="P199" s="27"/>
      <c r="Q199" s="27"/>
      <c r="R199" s="27"/>
      <c r="S199" s="27"/>
      <c r="T199" s="21" t="str">
        <f aca="false">IF(COUNT(P199:S199)&lt;4,"",SUM(P199:S199))</f>
        <v/>
      </c>
      <c r="U199" s="27"/>
      <c r="V199" s="27"/>
      <c r="W199" s="27"/>
      <c r="X199" s="27"/>
      <c r="Y199" s="27"/>
      <c r="Z199" s="27"/>
      <c r="AA199" s="27"/>
      <c r="AB199" s="21" t="str">
        <f aca="false">IF(COUNT(U199:AA199)&lt;7,"",SUM(U199:AA199))</f>
        <v/>
      </c>
      <c r="AC199" s="23" t="str">
        <f aca="false">IF($A199="","",IF($I199="","Ara Rapor puanları eksik",IF($O199="","Ara Sunum puanları eksik",IF($T199="","Süreç Takibi puanları eksik",IF($AB199="","Final Raporu puanları eksik","Tamam")))))</f>
        <v/>
      </c>
      <c r="AD199" s="27"/>
    </row>
    <row r="200" customFormat="false" ht="19.5" hidden="false" customHeight="true" outlineLevel="0" collapsed="false">
      <c r="A200" s="21" t="str">
        <f aca="false">IF('Öğrenci Listesi'!$A200="","",'Öğrenci Listesi'!$A200)</f>
        <v/>
      </c>
      <c r="B200" s="21" t="str">
        <f aca="false">IF('Öğrenci Listesi'!$A200="","",'Öğrenci Listesi'!$D200)</f>
        <v/>
      </c>
      <c r="C200" s="23" t="str">
        <f aca="false">IF('Öğrenci Listesi'!$A200="","",'Öğrenci Listesi'!$E200)</f>
        <v/>
      </c>
      <c r="D200" s="27"/>
      <c r="E200" s="27"/>
      <c r="F200" s="27"/>
      <c r="G200" s="27"/>
      <c r="H200" s="27"/>
      <c r="I200" s="21" t="str">
        <f aca="false">IF(COUNT(D200:H200)&lt;5,"",SUM(D200:H200))</f>
        <v/>
      </c>
      <c r="J200" s="27"/>
      <c r="K200" s="27"/>
      <c r="L200" s="27"/>
      <c r="M200" s="27"/>
      <c r="N200" s="27"/>
      <c r="O200" s="21" t="str">
        <f aca="false">IF(COUNT(J200:N200)&lt;5,"",SUM(J200:N200))</f>
        <v/>
      </c>
      <c r="P200" s="27"/>
      <c r="Q200" s="27"/>
      <c r="R200" s="27"/>
      <c r="S200" s="27"/>
      <c r="T200" s="21" t="str">
        <f aca="false">IF(COUNT(P200:S200)&lt;4,"",SUM(P200:S200))</f>
        <v/>
      </c>
      <c r="U200" s="27"/>
      <c r="V200" s="27"/>
      <c r="W200" s="27"/>
      <c r="X200" s="27"/>
      <c r="Y200" s="27"/>
      <c r="Z200" s="27"/>
      <c r="AA200" s="27"/>
      <c r="AB200" s="21" t="str">
        <f aca="false">IF(COUNT(U200:AA200)&lt;7,"",SUM(U200:AA200))</f>
        <v/>
      </c>
      <c r="AC200" s="23" t="str">
        <f aca="false">IF($A200="","",IF($I200="","Ara Rapor puanları eksik",IF($O200="","Ara Sunum puanları eksik",IF($T200="","Süreç Takibi puanları eksik",IF($AB200="","Final Raporu puanları eksik","Tamam")))))</f>
        <v/>
      </c>
      <c r="AD200" s="27"/>
    </row>
    <row r="201" customFormat="false" ht="19.5" hidden="false" customHeight="true" outlineLevel="0" collapsed="false">
      <c r="A201" s="21" t="str">
        <f aca="false">IF('Öğrenci Listesi'!$A201="","",'Öğrenci Listesi'!$A201)</f>
        <v/>
      </c>
      <c r="B201" s="21" t="str">
        <f aca="false">IF('Öğrenci Listesi'!$A201="","",'Öğrenci Listesi'!$D201)</f>
        <v/>
      </c>
      <c r="C201" s="23" t="str">
        <f aca="false">IF('Öğrenci Listesi'!$A201="","",'Öğrenci Listesi'!$E201)</f>
        <v/>
      </c>
      <c r="D201" s="27"/>
      <c r="E201" s="27"/>
      <c r="F201" s="27"/>
      <c r="G201" s="27"/>
      <c r="H201" s="27"/>
      <c r="I201" s="21" t="str">
        <f aca="false">IF(COUNT(D201:H201)&lt;5,"",SUM(D201:H201))</f>
        <v/>
      </c>
      <c r="J201" s="27"/>
      <c r="K201" s="27"/>
      <c r="L201" s="27"/>
      <c r="M201" s="27"/>
      <c r="N201" s="27"/>
      <c r="O201" s="21" t="str">
        <f aca="false">IF(COUNT(J201:N201)&lt;5,"",SUM(J201:N201))</f>
        <v/>
      </c>
      <c r="P201" s="27"/>
      <c r="Q201" s="27"/>
      <c r="R201" s="27"/>
      <c r="S201" s="27"/>
      <c r="T201" s="21" t="str">
        <f aca="false">IF(COUNT(P201:S201)&lt;4,"",SUM(P201:S201))</f>
        <v/>
      </c>
      <c r="U201" s="27"/>
      <c r="V201" s="27"/>
      <c r="W201" s="27"/>
      <c r="X201" s="27"/>
      <c r="Y201" s="27"/>
      <c r="Z201" s="27"/>
      <c r="AA201" s="27"/>
      <c r="AB201" s="21" t="str">
        <f aca="false">IF(COUNT(U201:AA201)&lt;7,"",SUM(U201:AA201))</f>
        <v/>
      </c>
      <c r="AC201" s="23" t="str">
        <f aca="false">IF($A201="","",IF($I201="","Ara Rapor puanları eksik",IF($O201="","Ara Sunum puanları eksik",IF($T201="","Süreç Takibi puanları eksik",IF($AB201="","Final Raporu puanları eksik","Tamam")))))</f>
        <v/>
      </c>
      <c r="AD201" s="27"/>
    </row>
    <row r="202" customFormat="false" ht="19.5" hidden="false" customHeight="true" outlineLevel="0" collapsed="false">
      <c r="A202" s="21" t="str">
        <f aca="false">IF('Öğrenci Listesi'!$A202="","",'Öğrenci Listesi'!$A202)</f>
        <v/>
      </c>
      <c r="B202" s="21" t="str">
        <f aca="false">IF('Öğrenci Listesi'!$A202="","",'Öğrenci Listesi'!$D202)</f>
        <v/>
      </c>
      <c r="C202" s="23" t="str">
        <f aca="false">IF('Öğrenci Listesi'!$A202="","",'Öğrenci Listesi'!$E202)</f>
        <v/>
      </c>
      <c r="D202" s="27"/>
      <c r="E202" s="27"/>
      <c r="F202" s="27"/>
      <c r="G202" s="27"/>
      <c r="H202" s="27"/>
      <c r="I202" s="21" t="str">
        <f aca="false">IF(COUNT(D202:H202)&lt;5,"",SUM(D202:H202))</f>
        <v/>
      </c>
      <c r="J202" s="27"/>
      <c r="K202" s="27"/>
      <c r="L202" s="27"/>
      <c r="M202" s="27"/>
      <c r="N202" s="27"/>
      <c r="O202" s="21" t="str">
        <f aca="false">IF(COUNT(J202:N202)&lt;5,"",SUM(J202:N202))</f>
        <v/>
      </c>
      <c r="P202" s="27"/>
      <c r="Q202" s="27"/>
      <c r="R202" s="27"/>
      <c r="S202" s="27"/>
      <c r="T202" s="21" t="str">
        <f aca="false">IF(COUNT(P202:S202)&lt;4,"",SUM(P202:S202))</f>
        <v/>
      </c>
      <c r="U202" s="27"/>
      <c r="V202" s="27"/>
      <c r="W202" s="27"/>
      <c r="X202" s="27"/>
      <c r="Y202" s="27"/>
      <c r="Z202" s="27"/>
      <c r="AA202" s="27"/>
      <c r="AB202" s="21" t="str">
        <f aca="false">IF(COUNT(U202:AA202)&lt;7,"",SUM(U202:AA202))</f>
        <v/>
      </c>
      <c r="AC202" s="23" t="str">
        <f aca="false">IF($A202="","",IF($I202="","Ara Rapor puanları eksik",IF($O202="","Ara Sunum puanları eksik",IF($T202="","Süreç Takibi puanları eksik",IF($AB202="","Final Raporu puanları eksik","Tamam")))))</f>
        <v/>
      </c>
      <c r="AD202" s="27"/>
    </row>
    <row r="203" customFormat="false" ht="19.5" hidden="false" customHeight="true" outlineLevel="0" collapsed="false">
      <c r="A203" s="21" t="str">
        <f aca="false">IF('Öğrenci Listesi'!$A203="","",'Öğrenci Listesi'!$A203)</f>
        <v/>
      </c>
      <c r="B203" s="21" t="str">
        <f aca="false">IF('Öğrenci Listesi'!$A203="","",'Öğrenci Listesi'!$D203)</f>
        <v/>
      </c>
      <c r="C203" s="23" t="str">
        <f aca="false">IF('Öğrenci Listesi'!$A203="","",'Öğrenci Listesi'!$E203)</f>
        <v/>
      </c>
      <c r="D203" s="27"/>
      <c r="E203" s="27"/>
      <c r="F203" s="27"/>
      <c r="G203" s="27"/>
      <c r="H203" s="27"/>
      <c r="I203" s="21" t="str">
        <f aca="false">IF(COUNT(D203:H203)&lt;5,"",SUM(D203:H203))</f>
        <v/>
      </c>
      <c r="J203" s="27"/>
      <c r="K203" s="27"/>
      <c r="L203" s="27"/>
      <c r="M203" s="27"/>
      <c r="N203" s="27"/>
      <c r="O203" s="21" t="str">
        <f aca="false">IF(COUNT(J203:N203)&lt;5,"",SUM(J203:N203))</f>
        <v/>
      </c>
      <c r="P203" s="27"/>
      <c r="Q203" s="27"/>
      <c r="R203" s="27"/>
      <c r="S203" s="27"/>
      <c r="T203" s="21" t="str">
        <f aca="false">IF(COUNT(P203:S203)&lt;4,"",SUM(P203:S203))</f>
        <v/>
      </c>
      <c r="U203" s="27"/>
      <c r="V203" s="27"/>
      <c r="W203" s="27"/>
      <c r="X203" s="27"/>
      <c r="Y203" s="27"/>
      <c r="Z203" s="27"/>
      <c r="AA203" s="27"/>
      <c r="AB203" s="21" t="str">
        <f aca="false">IF(COUNT(U203:AA203)&lt;7,"",SUM(U203:AA203))</f>
        <v/>
      </c>
      <c r="AC203" s="23" t="str">
        <f aca="false">IF($A203="","",IF($I203="","Ara Rapor puanları eksik",IF($O203="","Ara Sunum puanları eksik",IF($T203="","Süreç Takibi puanları eksik",IF($AB203="","Final Raporu puanları eksik","Tamam")))))</f>
        <v/>
      </c>
      <c r="AD203" s="27"/>
    </row>
    <row r="204" customFormat="false" ht="19.5" hidden="false" customHeight="true" outlineLevel="0" collapsed="false">
      <c r="A204" s="21" t="str">
        <f aca="false">IF('Öğrenci Listesi'!$A204="","",'Öğrenci Listesi'!$A204)</f>
        <v/>
      </c>
      <c r="B204" s="21" t="str">
        <f aca="false">IF('Öğrenci Listesi'!$A204="","",'Öğrenci Listesi'!$D204)</f>
        <v/>
      </c>
      <c r="C204" s="23" t="str">
        <f aca="false">IF('Öğrenci Listesi'!$A204="","",'Öğrenci Listesi'!$E204)</f>
        <v/>
      </c>
      <c r="D204" s="27"/>
      <c r="E204" s="27"/>
      <c r="F204" s="27"/>
      <c r="G204" s="27"/>
      <c r="H204" s="27"/>
      <c r="I204" s="21" t="str">
        <f aca="false">IF(COUNT(D204:H204)&lt;5,"",SUM(D204:H204))</f>
        <v/>
      </c>
      <c r="J204" s="27"/>
      <c r="K204" s="27"/>
      <c r="L204" s="27"/>
      <c r="M204" s="27"/>
      <c r="N204" s="27"/>
      <c r="O204" s="21" t="str">
        <f aca="false">IF(COUNT(J204:N204)&lt;5,"",SUM(J204:N204))</f>
        <v/>
      </c>
      <c r="P204" s="27"/>
      <c r="Q204" s="27"/>
      <c r="R204" s="27"/>
      <c r="S204" s="27"/>
      <c r="T204" s="21" t="str">
        <f aca="false">IF(COUNT(P204:S204)&lt;4,"",SUM(P204:S204))</f>
        <v/>
      </c>
      <c r="U204" s="27"/>
      <c r="V204" s="27"/>
      <c r="W204" s="27"/>
      <c r="X204" s="27"/>
      <c r="Y204" s="27"/>
      <c r="Z204" s="27"/>
      <c r="AA204" s="27"/>
      <c r="AB204" s="21" t="str">
        <f aca="false">IF(COUNT(U204:AA204)&lt;7,"",SUM(U204:AA204))</f>
        <v/>
      </c>
      <c r="AC204" s="23" t="str">
        <f aca="false">IF($A204="","",IF($I204="","Ara Rapor puanları eksik",IF($O204="","Ara Sunum puanları eksik",IF($T204="","Süreç Takibi puanları eksik",IF($AB204="","Final Raporu puanları eksik","Tamam")))))</f>
        <v/>
      </c>
      <c r="AD204" s="27"/>
    </row>
    <row r="205" customFormat="false" ht="19.5" hidden="false" customHeight="true" outlineLevel="0" collapsed="false">
      <c r="A205" s="21" t="str">
        <f aca="false">IF('Öğrenci Listesi'!$A205="","",'Öğrenci Listesi'!$A205)</f>
        <v/>
      </c>
      <c r="B205" s="21" t="str">
        <f aca="false">IF('Öğrenci Listesi'!$A205="","",'Öğrenci Listesi'!$D205)</f>
        <v/>
      </c>
      <c r="C205" s="23" t="str">
        <f aca="false">IF('Öğrenci Listesi'!$A205="","",'Öğrenci Listesi'!$E205)</f>
        <v/>
      </c>
      <c r="D205" s="27"/>
      <c r="E205" s="27"/>
      <c r="F205" s="27"/>
      <c r="G205" s="27"/>
      <c r="H205" s="27"/>
      <c r="I205" s="21" t="str">
        <f aca="false">IF(COUNT(D205:H205)&lt;5,"",SUM(D205:H205))</f>
        <v/>
      </c>
      <c r="J205" s="27"/>
      <c r="K205" s="27"/>
      <c r="L205" s="27"/>
      <c r="M205" s="27"/>
      <c r="N205" s="27"/>
      <c r="O205" s="21" t="str">
        <f aca="false">IF(COUNT(J205:N205)&lt;5,"",SUM(J205:N205))</f>
        <v/>
      </c>
      <c r="P205" s="27"/>
      <c r="Q205" s="27"/>
      <c r="R205" s="27"/>
      <c r="S205" s="27"/>
      <c r="T205" s="21" t="str">
        <f aca="false">IF(COUNT(P205:S205)&lt;4,"",SUM(P205:S205))</f>
        <v/>
      </c>
      <c r="U205" s="27"/>
      <c r="V205" s="27"/>
      <c r="W205" s="27"/>
      <c r="X205" s="27"/>
      <c r="Y205" s="27"/>
      <c r="Z205" s="27"/>
      <c r="AA205" s="27"/>
      <c r="AB205" s="21" t="str">
        <f aca="false">IF(COUNT(U205:AA205)&lt;7,"",SUM(U205:AA205))</f>
        <v/>
      </c>
      <c r="AC205" s="23" t="str">
        <f aca="false">IF($A205="","",IF($I205="","Ara Rapor puanları eksik",IF($O205="","Ara Sunum puanları eksik",IF($T205="","Süreç Takibi puanları eksik",IF($AB205="","Final Raporu puanları eksik","Tamam")))))</f>
        <v/>
      </c>
      <c r="AD205" s="27"/>
    </row>
    <row r="206" customFormat="false" ht="19.5" hidden="false" customHeight="true" outlineLevel="0" collapsed="false">
      <c r="A206" s="21" t="str">
        <f aca="false">IF('Öğrenci Listesi'!$A206="","",'Öğrenci Listesi'!$A206)</f>
        <v/>
      </c>
      <c r="B206" s="21" t="str">
        <f aca="false">IF('Öğrenci Listesi'!$A206="","",'Öğrenci Listesi'!$D206)</f>
        <v/>
      </c>
      <c r="C206" s="23" t="str">
        <f aca="false">IF('Öğrenci Listesi'!$A206="","",'Öğrenci Listesi'!$E206)</f>
        <v/>
      </c>
      <c r="D206" s="27"/>
      <c r="E206" s="27"/>
      <c r="F206" s="27"/>
      <c r="G206" s="27"/>
      <c r="H206" s="27"/>
      <c r="I206" s="21" t="str">
        <f aca="false">IF(COUNT(D206:H206)&lt;5,"",SUM(D206:H206))</f>
        <v/>
      </c>
      <c r="J206" s="27"/>
      <c r="K206" s="27"/>
      <c r="L206" s="27"/>
      <c r="M206" s="27"/>
      <c r="N206" s="27"/>
      <c r="O206" s="21" t="str">
        <f aca="false">IF(COUNT(J206:N206)&lt;5,"",SUM(J206:N206))</f>
        <v/>
      </c>
      <c r="P206" s="27"/>
      <c r="Q206" s="27"/>
      <c r="R206" s="27"/>
      <c r="S206" s="27"/>
      <c r="T206" s="21" t="str">
        <f aca="false">IF(COUNT(P206:S206)&lt;4,"",SUM(P206:S206))</f>
        <v/>
      </c>
      <c r="U206" s="27"/>
      <c r="V206" s="27"/>
      <c r="W206" s="27"/>
      <c r="X206" s="27"/>
      <c r="Y206" s="27"/>
      <c r="Z206" s="27"/>
      <c r="AA206" s="27"/>
      <c r="AB206" s="21" t="str">
        <f aca="false">IF(COUNT(U206:AA206)&lt;7,"",SUM(U206:AA206))</f>
        <v/>
      </c>
      <c r="AC206" s="23" t="str">
        <f aca="false">IF($A206="","",IF($I206="","Ara Rapor puanları eksik",IF($O206="","Ara Sunum puanları eksik",IF($T206="","Süreç Takibi puanları eksik",IF($AB206="","Final Raporu puanları eksik","Tamam")))))</f>
        <v/>
      </c>
      <c r="AD206" s="27"/>
    </row>
    <row r="207" customFormat="false" ht="19.5" hidden="false" customHeight="true" outlineLevel="0" collapsed="false">
      <c r="A207" s="21" t="str">
        <f aca="false">IF('Öğrenci Listesi'!$A207="","",'Öğrenci Listesi'!$A207)</f>
        <v/>
      </c>
      <c r="B207" s="21" t="str">
        <f aca="false">IF('Öğrenci Listesi'!$A207="","",'Öğrenci Listesi'!$D207)</f>
        <v/>
      </c>
      <c r="C207" s="23" t="str">
        <f aca="false">IF('Öğrenci Listesi'!$A207="","",'Öğrenci Listesi'!$E207)</f>
        <v/>
      </c>
      <c r="D207" s="27"/>
      <c r="E207" s="27"/>
      <c r="F207" s="27"/>
      <c r="G207" s="27"/>
      <c r="H207" s="27"/>
      <c r="I207" s="21" t="str">
        <f aca="false">IF(COUNT(D207:H207)&lt;5,"",SUM(D207:H207))</f>
        <v/>
      </c>
      <c r="J207" s="27"/>
      <c r="K207" s="27"/>
      <c r="L207" s="27"/>
      <c r="M207" s="27"/>
      <c r="N207" s="27"/>
      <c r="O207" s="21" t="str">
        <f aca="false">IF(COUNT(J207:N207)&lt;5,"",SUM(J207:N207))</f>
        <v/>
      </c>
      <c r="P207" s="27"/>
      <c r="Q207" s="27"/>
      <c r="R207" s="27"/>
      <c r="S207" s="27"/>
      <c r="T207" s="21" t="str">
        <f aca="false">IF(COUNT(P207:S207)&lt;4,"",SUM(P207:S207))</f>
        <v/>
      </c>
      <c r="U207" s="27"/>
      <c r="V207" s="27"/>
      <c r="W207" s="27"/>
      <c r="X207" s="27"/>
      <c r="Y207" s="27"/>
      <c r="Z207" s="27"/>
      <c r="AA207" s="27"/>
      <c r="AB207" s="21" t="str">
        <f aca="false">IF(COUNT(U207:AA207)&lt;7,"",SUM(U207:AA207))</f>
        <v/>
      </c>
      <c r="AC207" s="23" t="str">
        <f aca="false">IF($A207="","",IF($I207="","Ara Rapor puanları eksik",IF($O207="","Ara Sunum puanları eksik",IF($T207="","Süreç Takibi puanları eksik",IF($AB207="","Final Raporu puanları eksik","Tamam")))))</f>
        <v/>
      </c>
      <c r="AD207" s="27"/>
    </row>
    <row r="208" customFormat="false" ht="19.5" hidden="false" customHeight="true" outlineLevel="0" collapsed="false">
      <c r="A208" s="21" t="str">
        <f aca="false">IF('Öğrenci Listesi'!$A208="","",'Öğrenci Listesi'!$A208)</f>
        <v/>
      </c>
      <c r="B208" s="21" t="str">
        <f aca="false">IF('Öğrenci Listesi'!$A208="","",'Öğrenci Listesi'!$D208)</f>
        <v/>
      </c>
      <c r="C208" s="23" t="str">
        <f aca="false">IF('Öğrenci Listesi'!$A208="","",'Öğrenci Listesi'!$E208)</f>
        <v/>
      </c>
      <c r="D208" s="27"/>
      <c r="E208" s="27"/>
      <c r="F208" s="27"/>
      <c r="G208" s="27"/>
      <c r="H208" s="27"/>
      <c r="I208" s="21" t="str">
        <f aca="false">IF(COUNT(D208:H208)&lt;5,"",SUM(D208:H208))</f>
        <v/>
      </c>
      <c r="J208" s="27"/>
      <c r="K208" s="27"/>
      <c r="L208" s="27"/>
      <c r="M208" s="27"/>
      <c r="N208" s="27"/>
      <c r="O208" s="21" t="str">
        <f aca="false">IF(COUNT(J208:N208)&lt;5,"",SUM(J208:N208))</f>
        <v/>
      </c>
      <c r="P208" s="27"/>
      <c r="Q208" s="27"/>
      <c r="R208" s="27"/>
      <c r="S208" s="27"/>
      <c r="T208" s="21" t="str">
        <f aca="false">IF(COUNT(P208:S208)&lt;4,"",SUM(P208:S208))</f>
        <v/>
      </c>
      <c r="U208" s="27"/>
      <c r="V208" s="27"/>
      <c r="W208" s="27"/>
      <c r="X208" s="27"/>
      <c r="Y208" s="27"/>
      <c r="Z208" s="27"/>
      <c r="AA208" s="27"/>
      <c r="AB208" s="21" t="str">
        <f aca="false">IF(COUNT(U208:AA208)&lt;7,"",SUM(U208:AA208))</f>
        <v/>
      </c>
      <c r="AC208" s="23" t="str">
        <f aca="false">IF($A208="","",IF($I208="","Ara Rapor puanları eksik",IF($O208="","Ara Sunum puanları eksik",IF($T208="","Süreç Takibi puanları eksik",IF($AB208="","Final Raporu puanları eksik","Tamam")))))</f>
        <v/>
      </c>
      <c r="AD208" s="27"/>
    </row>
    <row r="209" customFormat="false" ht="19.5" hidden="false" customHeight="true" outlineLevel="0" collapsed="false">
      <c r="A209" s="21" t="str">
        <f aca="false">IF('Öğrenci Listesi'!$A209="","",'Öğrenci Listesi'!$A209)</f>
        <v/>
      </c>
      <c r="B209" s="21" t="str">
        <f aca="false">IF('Öğrenci Listesi'!$A209="","",'Öğrenci Listesi'!$D209)</f>
        <v/>
      </c>
      <c r="C209" s="23" t="str">
        <f aca="false">IF('Öğrenci Listesi'!$A209="","",'Öğrenci Listesi'!$E209)</f>
        <v/>
      </c>
      <c r="D209" s="27"/>
      <c r="E209" s="27"/>
      <c r="F209" s="27"/>
      <c r="G209" s="27"/>
      <c r="H209" s="27"/>
      <c r="I209" s="21" t="str">
        <f aca="false">IF(COUNT(D209:H209)&lt;5,"",SUM(D209:H209))</f>
        <v/>
      </c>
      <c r="J209" s="27"/>
      <c r="K209" s="27"/>
      <c r="L209" s="27"/>
      <c r="M209" s="27"/>
      <c r="N209" s="27"/>
      <c r="O209" s="21" t="str">
        <f aca="false">IF(COUNT(J209:N209)&lt;5,"",SUM(J209:N209))</f>
        <v/>
      </c>
      <c r="P209" s="27"/>
      <c r="Q209" s="27"/>
      <c r="R209" s="27"/>
      <c r="S209" s="27"/>
      <c r="T209" s="21" t="str">
        <f aca="false">IF(COUNT(P209:S209)&lt;4,"",SUM(P209:S209))</f>
        <v/>
      </c>
      <c r="U209" s="27"/>
      <c r="V209" s="27"/>
      <c r="W209" s="27"/>
      <c r="X209" s="27"/>
      <c r="Y209" s="27"/>
      <c r="Z209" s="27"/>
      <c r="AA209" s="27"/>
      <c r="AB209" s="21" t="str">
        <f aca="false">IF(COUNT(U209:AA209)&lt;7,"",SUM(U209:AA209))</f>
        <v/>
      </c>
      <c r="AC209" s="23" t="str">
        <f aca="false">IF($A209="","",IF($I209="","Ara Rapor puanları eksik",IF($O209="","Ara Sunum puanları eksik",IF($T209="","Süreç Takibi puanları eksik",IF($AB209="","Final Raporu puanları eksik","Tamam")))))</f>
        <v/>
      </c>
      <c r="AD209" s="27"/>
    </row>
    <row r="210" customFormat="false" ht="19.5" hidden="false" customHeight="true" outlineLevel="0" collapsed="false">
      <c r="A210" s="21" t="str">
        <f aca="false">IF('Öğrenci Listesi'!$A210="","",'Öğrenci Listesi'!$A210)</f>
        <v/>
      </c>
      <c r="B210" s="21" t="str">
        <f aca="false">IF('Öğrenci Listesi'!$A210="","",'Öğrenci Listesi'!$D210)</f>
        <v/>
      </c>
      <c r="C210" s="23" t="str">
        <f aca="false">IF('Öğrenci Listesi'!$A210="","",'Öğrenci Listesi'!$E210)</f>
        <v/>
      </c>
      <c r="D210" s="27"/>
      <c r="E210" s="27"/>
      <c r="F210" s="27"/>
      <c r="G210" s="27"/>
      <c r="H210" s="27"/>
      <c r="I210" s="21" t="str">
        <f aca="false">IF(COUNT(D210:H210)&lt;5,"",SUM(D210:H210))</f>
        <v/>
      </c>
      <c r="J210" s="27"/>
      <c r="K210" s="27"/>
      <c r="L210" s="27"/>
      <c r="M210" s="27"/>
      <c r="N210" s="27"/>
      <c r="O210" s="21" t="str">
        <f aca="false">IF(COUNT(J210:N210)&lt;5,"",SUM(J210:N210))</f>
        <v/>
      </c>
      <c r="P210" s="27"/>
      <c r="Q210" s="27"/>
      <c r="R210" s="27"/>
      <c r="S210" s="27"/>
      <c r="T210" s="21" t="str">
        <f aca="false">IF(COUNT(P210:S210)&lt;4,"",SUM(P210:S210))</f>
        <v/>
      </c>
      <c r="U210" s="27"/>
      <c r="V210" s="27"/>
      <c r="W210" s="27"/>
      <c r="X210" s="27"/>
      <c r="Y210" s="27"/>
      <c r="Z210" s="27"/>
      <c r="AA210" s="27"/>
      <c r="AB210" s="21" t="str">
        <f aca="false">IF(COUNT(U210:AA210)&lt;7,"",SUM(U210:AA210))</f>
        <v/>
      </c>
      <c r="AC210" s="23" t="str">
        <f aca="false">IF($A210="","",IF($I210="","Ara Rapor puanları eksik",IF($O210="","Ara Sunum puanları eksik",IF($T210="","Süreç Takibi puanları eksik",IF($AB210="","Final Raporu puanları eksik","Tamam")))))</f>
        <v/>
      </c>
      <c r="AD210" s="27"/>
    </row>
    <row r="211" customFormat="false" ht="19.5" hidden="false" customHeight="true" outlineLevel="0" collapsed="false">
      <c r="A211" s="21" t="str">
        <f aca="false">IF('Öğrenci Listesi'!$A211="","",'Öğrenci Listesi'!$A211)</f>
        <v/>
      </c>
      <c r="B211" s="21" t="str">
        <f aca="false">IF('Öğrenci Listesi'!$A211="","",'Öğrenci Listesi'!$D211)</f>
        <v/>
      </c>
      <c r="C211" s="23" t="str">
        <f aca="false">IF('Öğrenci Listesi'!$A211="","",'Öğrenci Listesi'!$E211)</f>
        <v/>
      </c>
      <c r="D211" s="27"/>
      <c r="E211" s="27"/>
      <c r="F211" s="27"/>
      <c r="G211" s="27"/>
      <c r="H211" s="27"/>
      <c r="I211" s="21" t="str">
        <f aca="false">IF(COUNT(D211:H211)&lt;5,"",SUM(D211:H211))</f>
        <v/>
      </c>
      <c r="J211" s="27"/>
      <c r="K211" s="27"/>
      <c r="L211" s="27"/>
      <c r="M211" s="27"/>
      <c r="N211" s="27"/>
      <c r="O211" s="21" t="str">
        <f aca="false">IF(COUNT(J211:N211)&lt;5,"",SUM(J211:N211))</f>
        <v/>
      </c>
      <c r="P211" s="27"/>
      <c r="Q211" s="27"/>
      <c r="R211" s="27"/>
      <c r="S211" s="27"/>
      <c r="T211" s="21" t="str">
        <f aca="false">IF(COUNT(P211:S211)&lt;4,"",SUM(P211:S211))</f>
        <v/>
      </c>
      <c r="U211" s="27"/>
      <c r="V211" s="27"/>
      <c r="W211" s="27"/>
      <c r="X211" s="27"/>
      <c r="Y211" s="27"/>
      <c r="Z211" s="27"/>
      <c r="AA211" s="27"/>
      <c r="AB211" s="21" t="str">
        <f aca="false">IF(COUNT(U211:AA211)&lt;7,"",SUM(U211:AA211))</f>
        <v/>
      </c>
      <c r="AC211" s="23" t="str">
        <f aca="false">IF($A211="","",IF($I211="","Ara Rapor puanları eksik",IF($O211="","Ara Sunum puanları eksik",IF($T211="","Süreç Takibi puanları eksik",IF($AB211="","Final Raporu puanları eksik","Tamam")))))</f>
        <v/>
      </c>
      <c r="AD211" s="27"/>
    </row>
    <row r="212" customFormat="false" ht="19.5" hidden="false" customHeight="true" outlineLevel="0" collapsed="false">
      <c r="A212" s="21" t="str">
        <f aca="false">IF('Öğrenci Listesi'!$A212="","",'Öğrenci Listesi'!$A212)</f>
        <v/>
      </c>
      <c r="B212" s="21" t="str">
        <f aca="false">IF('Öğrenci Listesi'!$A212="","",'Öğrenci Listesi'!$D212)</f>
        <v/>
      </c>
      <c r="C212" s="23" t="str">
        <f aca="false">IF('Öğrenci Listesi'!$A212="","",'Öğrenci Listesi'!$E212)</f>
        <v/>
      </c>
      <c r="D212" s="27"/>
      <c r="E212" s="27"/>
      <c r="F212" s="27"/>
      <c r="G212" s="27"/>
      <c r="H212" s="27"/>
      <c r="I212" s="21" t="str">
        <f aca="false">IF(COUNT(D212:H212)&lt;5,"",SUM(D212:H212))</f>
        <v/>
      </c>
      <c r="J212" s="27"/>
      <c r="K212" s="27"/>
      <c r="L212" s="27"/>
      <c r="M212" s="27"/>
      <c r="N212" s="27"/>
      <c r="O212" s="21" t="str">
        <f aca="false">IF(COUNT(J212:N212)&lt;5,"",SUM(J212:N212))</f>
        <v/>
      </c>
      <c r="P212" s="27"/>
      <c r="Q212" s="27"/>
      <c r="R212" s="27"/>
      <c r="S212" s="27"/>
      <c r="T212" s="21" t="str">
        <f aca="false">IF(COUNT(P212:S212)&lt;4,"",SUM(P212:S212))</f>
        <v/>
      </c>
      <c r="U212" s="27"/>
      <c r="V212" s="27"/>
      <c r="W212" s="27"/>
      <c r="X212" s="27"/>
      <c r="Y212" s="27"/>
      <c r="Z212" s="27"/>
      <c r="AA212" s="27"/>
      <c r="AB212" s="21" t="str">
        <f aca="false">IF(COUNT(U212:AA212)&lt;7,"",SUM(U212:AA212))</f>
        <v/>
      </c>
      <c r="AC212" s="23" t="str">
        <f aca="false">IF($A212="","",IF($I212="","Ara Rapor puanları eksik",IF($O212="","Ara Sunum puanları eksik",IF($T212="","Süreç Takibi puanları eksik",IF($AB212="","Final Raporu puanları eksik","Tamam")))))</f>
        <v/>
      </c>
      <c r="AD212" s="27"/>
    </row>
    <row r="213" customFormat="false" ht="19.5" hidden="false" customHeight="true" outlineLevel="0" collapsed="false">
      <c r="A213" s="21" t="str">
        <f aca="false">IF('Öğrenci Listesi'!$A213="","",'Öğrenci Listesi'!$A213)</f>
        <v/>
      </c>
      <c r="B213" s="21" t="str">
        <f aca="false">IF('Öğrenci Listesi'!$A213="","",'Öğrenci Listesi'!$D213)</f>
        <v/>
      </c>
      <c r="C213" s="23" t="str">
        <f aca="false">IF('Öğrenci Listesi'!$A213="","",'Öğrenci Listesi'!$E213)</f>
        <v/>
      </c>
      <c r="D213" s="27"/>
      <c r="E213" s="27"/>
      <c r="F213" s="27"/>
      <c r="G213" s="27"/>
      <c r="H213" s="27"/>
      <c r="I213" s="21" t="str">
        <f aca="false">IF(COUNT(D213:H213)&lt;5,"",SUM(D213:H213))</f>
        <v/>
      </c>
      <c r="J213" s="27"/>
      <c r="K213" s="27"/>
      <c r="L213" s="27"/>
      <c r="M213" s="27"/>
      <c r="N213" s="27"/>
      <c r="O213" s="21" t="str">
        <f aca="false">IF(COUNT(J213:N213)&lt;5,"",SUM(J213:N213))</f>
        <v/>
      </c>
      <c r="P213" s="27"/>
      <c r="Q213" s="27"/>
      <c r="R213" s="27"/>
      <c r="S213" s="27"/>
      <c r="T213" s="21" t="str">
        <f aca="false">IF(COUNT(P213:S213)&lt;4,"",SUM(P213:S213))</f>
        <v/>
      </c>
      <c r="U213" s="27"/>
      <c r="V213" s="27"/>
      <c r="W213" s="27"/>
      <c r="X213" s="27"/>
      <c r="Y213" s="27"/>
      <c r="Z213" s="27"/>
      <c r="AA213" s="27"/>
      <c r="AB213" s="21" t="str">
        <f aca="false">IF(COUNT(U213:AA213)&lt;7,"",SUM(U213:AA213))</f>
        <v/>
      </c>
      <c r="AC213" s="23" t="str">
        <f aca="false">IF($A213="","",IF($I213="","Ara Rapor puanları eksik",IF($O213="","Ara Sunum puanları eksik",IF($T213="","Süreç Takibi puanları eksik",IF($AB213="","Final Raporu puanları eksik","Tamam")))))</f>
        <v/>
      </c>
      <c r="AD213" s="27"/>
    </row>
    <row r="214" customFormat="false" ht="19.5" hidden="false" customHeight="true" outlineLevel="0" collapsed="false">
      <c r="A214" s="21" t="str">
        <f aca="false">IF('Öğrenci Listesi'!$A214="","",'Öğrenci Listesi'!$A214)</f>
        <v/>
      </c>
      <c r="B214" s="21" t="str">
        <f aca="false">IF('Öğrenci Listesi'!$A214="","",'Öğrenci Listesi'!$D214)</f>
        <v/>
      </c>
      <c r="C214" s="23" t="str">
        <f aca="false">IF('Öğrenci Listesi'!$A214="","",'Öğrenci Listesi'!$E214)</f>
        <v/>
      </c>
      <c r="D214" s="27"/>
      <c r="E214" s="27"/>
      <c r="F214" s="27"/>
      <c r="G214" s="27"/>
      <c r="H214" s="27"/>
      <c r="I214" s="21" t="str">
        <f aca="false">IF(COUNT(D214:H214)&lt;5,"",SUM(D214:H214))</f>
        <v/>
      </c>
      <c r="J214" s="27"/>
      <c r="K214" s="27"/>
      <c r="L214" s="27"/>
      <c r="M214" s="27"/>
      <c r="N214" s="27"/>
      <c r="O214" s="21" t="str">
        <f aca="false">IF(COUNT(J214:N214)&lt;5,"",SUM(J214:N214))</f>
        <v/>
      </c>
      <c r="P214" s="27"/>
      <c r="Q214" s="27"/>
      <c r="R214" s="27"/>
      <c r="S214" s="27"/>
      <c r="T214" s="21" t="str">
        <f aca="false">IF(COUNT(P214:S214)&lt;4,"",SUM(P214:S214))</f>
        <v/>
      </c>
      <c r="U214" s="27"/>
      <c r="V214" s="27"/>
      <c r="W214" s="27"/>
      <c r="X214" s="27"/>
      <c r="Y214" s="27"/>
      <c r="Z214" s="27"/>
      <c r="AA214" s="27"/>
      <c r="AB214" s="21" t="str">
        <f aca="false">IF(COUNT(U214:AA214)&lt;7,"",SUM(U214:AA214))</f>
        <v/>
      </c>
      <c r="AC214" s="23" t="str">
        <f aca="false">IF($A214="","",IF($I214="","Ara Rapor puanları eksik",IF($O214="","Ara Sunum puanları eksik",IF($T214="","Süreç Takibi puanları eksik",IF($AB214="","Final Raporu puanları eksik","Tamam")))))</f>
        <v/>
      </c>
      <c r="AD214" s="27"/>
    </row>
    <row r="215" customFormat="false" ht="19.5" hidden="false" customHeight="true" outlineLevel="0" collapsed="false">
      <c r="A215" s="21" t="str">
        <f aca="false">IF('Öğrenci Listesi'!$A215="","",'Öğrenci Listesi'!$A215)</f>
        <v/>
      </c>
      <c r="B215" s="21" t="str">
        <f aca="false">IF('Öğrenci Listesi'!$A215="","",'Öğrenci Listesi'!$D215)</f>
        <v/>
      </c>
      <c r="C215" s="23" t="str">
        <f aca="false">IF('Öğrenci Listesi'!$A215="","",'Öğrenci Listesi'!$E215)</f>
        <v/>
      </c>
      <c r="D215" s="27"/>
      <c r="E215" s="27"/>
      <c r="F215" s="27"/>
      <c r="G215" s="27"/>
      <c r="H215" s="27"/>
      <c r="I215" s="21" t="str">
        <f aca="false">IF(COUNT(D215:H215)&lt;5,"",SUM(D215:H215))</f>
        <v/>
      </c>
      <c r="J215" s="27"/>
      <c r="K215" s="27"/>
      <c r="L215" s="27"/>
      <c r="M215" s="27"/>
      <c r="N215" s="27"/>
      <c r="O215" s="21" t="str">
        <f aca="false">IF(COUNT(J215:N215)&lt;5,"",SUM(J215:N215))</f>
        <v/>
      </c>
      <c r="P215" s="27"/>
      <c r="Q215" s="27"/>
      <c r="R215" s="27"/>
      <c r="S215" s="27"/>
      <c r="T215" s="21" t="str">
        <f aca="false">IF(COUNT(P215:S215)&lt;4,"",SUM(P215:S215))</f>
        <v/>
      </c>
      <c r="U215" s="27"/>
      <c r="V215" s="27"/>
      <c r="W215" s="27"/>
      <c r="X215" s="27"/>
      <c r="Y215" s="27"/>
      <c r="Z215" s="27"/>
      <c r="AA215" s="27"/>
      <c r="AB215" s="21" t="str">
        <f aca="false">IF(COUNT(U215:AA215)&lt;7,"",SUM(U215:AA215))</f>
        <v/>
      </c>
      <c r="AC215" s="23" t="str">
        <f aca="false">IF($A215="","",IF($I215="","Ara Rapor puanları eksik",IF($O215="","Ara Sunum puanları eksik",IF($T215="","Süreç Takibi puanları eksik",IF($AB215="","Final Raporu puanları eksik","Tamam")))))</f>
        <v/>
      </c>
      <c r="AD215" s="27"/>
    </row>
    <row r="216" customFormat="false" ht="19.5" hidden="false" customHeight="true" outlineLevel="0" collapsed="false">
      <c r="A216" s="21" t="str">
        <f aca="false">IF('Öğrenci Listesi'!$A216="","",'Öğrenci Listesi'!$A216)</f>
        <v/>
      </c>
      <c r="B216" s="21" t="str">
        <f aca="false">IF('Öğrenci Listesi'!$A216="","",'Öğrenci Listesi'!$D216)</f>
        <v/>
      </c>
      <c r="C216" s="23" t="str">
        <f aca="false">IF('Öğrenci Listesi'!$A216="","",'Öğrenci Listesi'!$E216)</f>
        <v/>
      </c>
      <c r="D216" s="27"/>
      <c r="E216" s="27"/>
      <c r="F216" s="27"/>
      <c r="G216" s="27"/>
      <c r="H216" s="27"/>
      <c r="I216" s="21" t="str">
        <f aca="false">IF(COUNT(D216:H216)&lt;5,"",SUM(D216:H216))</f>
        <v/>
      </c>
      <c r="J216" s="27"/>
      <c r="K216" s="27"/>
      <c r="L216" s="27"/>
      <c r="M216" s="27"/>
      <c r="N216" s="27"/>
      <c r="O216" s="21" t="str">
        <f aca="false">IF(COUNT(J216:N216)&lt;5,"",SUM(J216:N216))</f>
        <v/>
      </c>
      <c r="P216" s="27"/>
      <c r="Q216" s="27"/>
      <c r="R216" s="27"/>
      <c r="S216" s="27"/>
      <c r="T216" s="21" t="str">
        <f aca="false">IF(COUNT(P216:S216)&lt;4,"",SUM(P216:S216))</f>
        <v/>
      </c>
      <c r="U216" s="27"/>
      <c r="V216" s="27"/>
      <c r="W216" s="27"/>
      <c r="X216" s="27"/>
      <c r="Y216" s="27"/>
      <c r="Z216" s="27"/>
      <c r="AA216" s="27"/>
      <c r="AB216" s="21" t="str">
        <f aca="false">IF(COUNT(U216:AA216)&lt;7,"",SUM(U216:AA216))</f>
        <v/>
      </c>
      <c r="AC216" s="23" t="str">
        <f aca="false">IF($A216="","",IF($I216="","Ara Rapor puanları eksik",IF($O216="","Ara Sunum puanları eksik",IF($T216="","Süreç Takibi puanları eksik",IF($AB216="","Final Raporu puanları eksik","Tamam")))))</f>
        <v/>
      </c>
      <c r="AD216" s="27"/>
    </row>
    <row r="217" customFormat="false" ht="19.5" hidden="false" customHeight="true" outlineLevel="0" collapsed="false">
      <c r="A217" s="21" t="str">
        <f aca="false">IF('Öğrenci Listesi'!$A217="","",'Öğrenci Listesi'!$A217)</f>
        <v/>
      </c>
      <c r="B217" s="21" t="str">
        <f aca="false">IF('Öğrenci Listesi'!$A217="","",'Öğrenci Listesi'!$D217)</f>
        <v/>
      </c>
      <c r="C217" s="23" t="str">
        <f aca="false">IF('Öğrenci Listesi'!$A217="","",'Öğrenci Listesi'!$E217)</f>
        <v/>
      </c>
      <c r="D217" s="27"/>
      <c r="E217" s="27"/>
      <c r="F217" s="27"/>
      <c r="G217" s="27"/>
      <c r="H217" s="27"/>
      <c r="I217" s="21" t="str">
        <f aca="false">IF(COUNT(D217:H217)&lt;5,"",SUM(D217:H217))</f>
        <v/>
      </c>
      <c r="J217" s="27"/>
      <c r="K217" s="27"/>
      <c r="L217" s="27"/>
      <c r="M217" s="27"/>
      <c r="N217" s="27"/>
      <c r="O217" s="21" t="str">
        <f aca="false">IF(COUNT(J217:N217)&lt;5,"",SUM(J217:N217))</f>
        <v/>
      </c>
      <c r="P217" s="27"/>
      <c r="Q217" s="27"/>
      <c r="R217" s="27"/>
      <c r="S217" s="27"/>
      <c r="T217" s="21" t="str">
        <f aca="false">IF(COUNT(P217:S217)&lt;4,"",SUM(P217:S217))</f>
        <v/>
      </c>
      <c r="U217" s="27"/>
      <c r="V217" s="27"/>
      <c r="W217" s="27"/>
      <c r="X217" s="27"/>
      <c r="Y217" s="27"/>
      <c r="Z217" s="27"/>
      <c r="AA217" s="27"/>
      <c r="AB217" s="21" t="str">
        <f aca="false">IF(COUNT(U217:AA217)&lt;7,"",SUM(U217:AA217))</f>
        <v/>
      </c>
      <c r="AC217" s="23" t="str">
        <f aca="false">IF($A217="","",IF($I217="","Ara Rapor puanları eksik",IF($O217="","Ara Sunum puanları eksik",IF($T217="","Süreç Takibi puanları eksik",IF($AB217="","Final Raporu puanları eksik","Tamam")))))</f>
        <v/>
      </c>
      <c r="AD217" s="27"/>
    </row>
    <row r="218" customFormat="false" ht="19.5" hidden="false" customHeight="true" outlineLevel="0" collapsed="false">
      <c r="A218" s="21" t="str">
        <f aca="false">IF('Öğrenci Listesi'!$A218="","",'Öğrenci Listesi'!$A218)</f>
        <v/>
      </c>
      <c r="B218" s="21" t="str">
        <f aca="false">IF('Öğrenci Listesi'!$A218="","",'Öğrenci Listesi'!$D218)</f>
        <v/>
      </c>
      <c r="C218" s="23" t="str">
        <f aca="false">IF('Öğrenci Listesi'!$A218="","",'Öğrenci Listesi'!$E218)</f>
        <v/>
      </c>
      <c r="D218" s="27"/>
      <c r="E218" s="27"/>
      <c r="F218" s="27"/>
      <c r="G218" s="27"/>
      <c r="H218" s="27"/>
      <c r="I218" s="21" t="str">
        <f aca="false">IF(COUNT(D218:H218)&lt;5,"",SUM(D218:H218))</f>
        <v/>
      </c>
      <c r="J218" s="27"/>
      <c r="K218" s="27"/>
      <c r="L218" s="27"/>
      <c r="M218" s="27"/>
      <c r="N218" s="27"/>
      <c r="O218" s="21" t="str">
        <f aca="false">IF(COUNT(J218:N218)&lt;5,"",SUM(J218:N218))</f>
        <v/>
      </c>
      <c r="P218" s="27"/>
      <c r="Q218" s="27"/>
      <c r="R218" s="27"/>
      <c r="S218" s="27"/>
      <c r="T218" s="21" t="str">
        <f aca="false">IF(COUNT(P218:S218)&lt;4,"",SUM(P218:S218))</f>
        <v/>
      </c>
      <c r="U218" s="27"/>
      <c r="V218" s="27"/>
      <c r="W218" s="27"/>
      <c r="X218" s="27"/>
      <c r="Y218" s="27"/>
      <c r="Z218" s="27"/>
      <c r="AA218" s="27"/>
      <c r="AB218" s="21" t="str">
        <f aca="false">IF(COUNT(U218:AA218)&lt;7,"",SUM(U218:AA218))</f>
        <v/>
      </c>
      <c r="AC218" s="23" t="str">
        <f aca="false">IF($A218="","",IF($I218="","Ara Rapor puanları eksik",IF($O218="","Ara Sunum puanları eksik",IF($T218="","Süreç Takibi puanları eksik",IF($AB218="","Final Raporu puanları eksik","Tamam")))))</f>
        <v/>
      </c>
      <c r="AD218" s="27"/>
    </row>
    <row r="219" customFormat="false" ht="19.5" hidden="false" customHeight="true" outlineLevel="0" collapsed="false">
      <c r="A219" s="21" t="str">
        <f aca="false">IF('Öğrenci Listesi'!$A219="","",'Öğrenci Listesi'!$A219)</f>
        <v/>
      </c>
      <c r="B219" s="21" t="str">
        <f aca="false">IF('Öğrenci Listesi'!$A219="","",'Öğrenci Listesi'!$D219)</f>
        <v/>
      </c>
      <c r="C219" s="23" t="str">
        <f aca="false">IF('Öğrenci Listesi'!$A219="","",'Öğrenci Listesi'!$E219)</f>
        <v/>
      </c>
      <c r="D219" s="27"/>
      <c r="E219" s="27"/>
      <c r="F219" s="27"/>
      <c r="G219" s="27"/>
      <c r="H219" s="27"/>
      <c r="I219" s="21" t="str">
        <f aca="false">IF(COUNT(D219:H219)&lt;5,"",SUM(D219:H219))</f>
        <v/>
      </c>
      <c r="J219" s="27"/>
      <c r="K219" s="27"/>
      <c r="L219" s="27"/>
      <c r="M219" s="27"/>
      <c r="N219" s="27"/>
      <c r="O219" s="21" t="str">
        <f aca="false">IF(COUNT(J219:N219)&lt;5,"",SUM(J219:N219))</f>
        <v/>
      </c>
      <c r="P219" s="27"/>
      <c r="Q219" s="27"/>
      <c r="R219" s="27"/>
      <c r="S219" s="27"/>
      <c r="T219" s="21" t="str">
        <f aca="false">IF(COUNT(P219:S219)&lt;4,"",SUM(P219:S219))</f>
        <v/>
      </c>
      <c r="U219" s="27"/>
      <c r="V219" s="27"/>
      <c r="W219" s="27"/>
      <c r="X219" s="27"/>
      <c r="Y219" s="27"/>
      <c r="Z219" s="27"/>
      <c r="AA219" s="27"/>
      <c r="AB219" s="21" t="str">
        <f aca="false">IF(COUNT(U219:AA219)&lt;7,"",SUM(U219:AA219))</f>
        <v/>
      </c>
      <c r="AC219" s="23" t="str">
        <f aca="false">IF($A219="","",IF($I219="","Ara Rapor puanları eksik",IF($O219="","Ara Sunum puanları eksik",IF($T219="","Süreç Takibi puanları eksik",IF($AB219="","Final Raporu puanları eksik","Tamam")))))</f>
        <v/>
      </c>
      <c r="AD219" s="27"/>
    </row>
    <row r="220" customFormat="false" ht="19.5" hidden="false" customHeight="true" outlineLevel="0" collapsed="false">
      <c r="A220" s="21" t="str">
        <f aca="false">IF('Öğrenci Listesi'!$A220="","",'Öğrenci Listesi'!$A220)</f>
        <v/>
      </c>
      <c r="B220" s="21" t="str">
        <f aca="false">IF('Öğrenci Listesi'!$A220="","",'Öğrenci Listesi'!$D220)</f>
        <v/>
      </c>
      <c r="C220" s="23" t="str">
        <f aca="false">IF('Öğrenci Listesi'!$A220="","",'Öğrenci Listesi'!$E220)</f>
        <v/>
      </c>
      <c r="D220" s="27"/>
      <c r="E220" s="27"/>
      <c r="F220" s="27"/>
      <c r="G220" s="27"/>
      <c r="H220" s="27"/>
      <c r="I220" s="21" t="str">
        <f aca="false">IF(COUNT(D220:H220)&lt;5,"",SUM(D220:H220))</f>
        <v/>
      </c>
      <c r="J220" s="27"/>
      <c r="K220" s="27"/>
      <c r="L220" s="27"/>
      <c r="M220" s="27"/>
      <c r="N220" s="27"/>
      <c r="O220" s="21" t="str">
        <f aca="false">IF(COUNT(J220:N220)&lt;5,"",SUM(J220:N220))</f>
        <v/>
      </c>
      <c r="P220" s="27"/>
      <c r="Q220" s="27"/>
      <c r="R220" s="27"/>
      <c r="S220" s="27"/>
      <c r="T220" s="21" t="str">
        <f aca="false">IF(COUNT(P220:S220)&lt;4,"",SUM(P220:S220))</f>
        <v/>
      </c>
      <c r="U220" s="27"/>
      <c r="V220" s="27"/>
      <c r="W220" s="27"/>
      <c r="X220" s="27"/>
      <c r="Y220" s="27"/>
      <c r="Z220" s="27"/>
      <c r="AA220" s="27"/>
      <c r="AB220" s="21" t="str">
        <f aca="false">IF(COUNT(U220:AA220)&lt;7,"",SUM(U220:AA220))</f>
        <v/>
      </c>
      <c r="AC220" s="23" t="str">
        <f aca="false">IF($A220="","",IF($I220="","Ara Rapor puanları eksik",IF($O220="","Ara Sunum puanları eksik",IF($T220="","Süreç Takibi puanları eksik",IF($AB220="","Final Raporu puanları eksik","Tamam")))))</f>
        <v/>
      </c>
      <c r="AD220" s="27"/>
    </row>
    <row r="221" customFormat="false" ht="19.5" hidden="false" customHeight="true" outlineLevel="0" collapsed="false">
      <c r="A221" s="21" t="str">
        <f aca="false">IF('Öğrenci Listesi'!$A221="","",'Öğrenci Listesi'!$A221)</f>
        <v/>
      </c>
      <c r="B221" s="21" t="str">
        <f aca="false">IF('Öğrenci Listesi'!$A221="","",'Öğrenci Listesi'!$D221)</f>
        <v/>
      </c>
      <c r="C221" s="23" t="str">
        <f aca="false">IF('Öğrenci Listesi'!$A221="","",'Öğrenci Listesi'!$E221)</f>
        <v/>
      </c>
      <c r="D221" s="27"/>
      <c r="E221" s="27"/>
      <c r="F221" s="27"/>
      <c r="G221" s="27"/>
      <c r="H221" s="27"/>
      <c r="I221" s="21" t="str">
        <f aca="false">IF(COUNT(D221:H221)&lt;5,"",SUM(D221:H221))</f>
        <v/>
      </c>
      <c r="J221" s="27"/>
      <c r="K221" s="27"/>
      <c r="L221" s="27"/>
      <c r="M221" s="27"/>
      <c r="N221" s="27"/>
      <c r="O221" s="21" t="str">
        <f aca="false">IF(COUNT(J221:N221)&lt;5,"",SUM(J221:N221))</f>
        <v/>
      </c>
      <c r="P221" s="27"/>
      <c r="Q221" s="27"/>
      <c r="R221" s="27"/>
      <c r="S221" s="27"/>
      <c r="T221" s="21" t="str">
        <f aca="false">IF(COUNT(P221:S221)&lt;4,"",SUM(P221:S221))</f>
        <v/>
      </c>
      <c r="U221" s="27"/>
      <c r="V221" s="27"/>
      <c r="W221" s="27"/>
      <c r="X221" s="27"/>
      <c r="Y221" s="27"/>
      <c r="Z221" s="27"/>
      <c r="AA221" s="27"/>
      <c r="AB221" s="21" t="str">
        <f aca="false">IF(COUNT(U221:AA221)&lt;7,"",SUM(U221:AA221))</f>
        <v/>
      </c>
      <c r="AC221" s="23" t="str">
        <f aca="false">IF($A221="","",IF($I221="","Ara Rapor puanları eksik",IF($O221="","Ara Sunum puanları eksik",IF($T221="","Süreç Takibi puanları eksik",IF($AB221="","Final Raporu puanları eksik","Tamam")))))</f>
        <v/>
      </c>
      <c r="AD221" s="27"/>
    </row>
    <row r="222" customFormat="false" ht="19.5" hidden="false" customHeight="true" outlineLevel="0" collapsed="false">
      <c r="A222" s="21" t="str">
        <f aca="false">IF('Öğrenci Listesi'!$A222="","",'Öğrenci Listesi'!$A222)</f>
        <v/>
      </c>
      <c r="B222" s="21" t="str">
        <f aca="false">IF('Öğrenci Listesi'!$A222="","",'Öğrenci Listesi'!$D222)</f>
        <v/>
      </c>
      <c r="C222" s="23" t="str">
        <f aca="false">IF('Öğrenci Listesi'!$A222="","",'Öğrenci Listesi'!$E222)</f>
        <v/>
      </c>
      <c r="D222" s="27"/>
      <c r="E222" s="27"/>
      <c r="F222" s="27"/>
      <c r="G222" s="27"/>
      <c r="H222" s="27"/>
      <c r="I222" s="21" t="str">
        <f aca="false">IF(COUNT(D222:H222)&lt;5,"",SUM(D222:H222))</f>
        <v/>
      </c>
      <c r="J222" s="27"/>
      <c r="K222" s="27"/>
      <c r="L222" s="27"/>
      <c r="M222" s="27"/>
      <c r="N222" s="27"/>
      <c r="O222" s="21" t="str">
        <f aca="false">IF(COUNT(J222:N222)&lt;5,"",SUM(J222:N222))</f>
        <v/>
      </c>
      <c r="P222" s="27"/>
      <c r="Q222" s="27"/>
      <c r="R222" s="27"/>
      <c r="S222" s="27"/>
      <c r="T222" s="21" t="str">
        <f aca="false">IF(COUNT(P222:S222)&lt;4,"",SUM(P222:S222))</f>
        <v/>
      </c>
      <c r="U222" s="27"/>
      <c r="V222" s="27"/>
      <c r="W222" s="27"/>
      <c r="X222" s="27"/>
      <c r="Y222" s="27"/>
      <c r="Z222" s="27"/>
      <c r="AA222" s="27"/>
      <c r="AB222" s="21" t="str">
        <f aca="false">IF(COUNT(U222:AA222)&lt;7,"",SUM(U222:AA222))</f>
        <v/>
      </c>
      <c r="AC222" s="23" t="str">
        <f aca="false">IF($A222="","",IF($I222="","Ara Rapor puanları eksik",IF($O222="","Ara Sunum puanları eksik",IF($T222="","Süreç Takibi puanları eksik",IF($AB222="","Final Raporu puanları eksik","Tamam")))))</f>
        <v/>
      </c>
      <c r="AD222" s="27"/>
    </row>
    <row r="223" customFormat="false" ht="19.5" hidden="false" customHeight="true" outlineLevel="0" collapsed="false">
      <c r="A223" s="21" t="str">
        <f aca="false">IF('Öğrenci Listesi'!$A223="","",'Öğrenci Listesi'!$A223)</f>
        <v/>
      </c>
      <c r="B223" s="21" t="str">
        <f aca="false">IF('Öğrenci Listesi'!$A223="","",'Öğrenci Listesi'!$D223)</f>
        <v/>
      </c>
      <c r="C223" s="23" t="str">
        <f aca="false">IF('Öğrenci Listesi'!$A223="","",'Öğrenci Listesi'!$E223)</f>
        <v/>
      </c>
      <c r="D223" s="27"/>
      <c r="E223" s="27"/>
      <c r="F223" s="27"/>
      <c r="G223" s="27"/>
      <c r="H223" s="27"/>
      <c r="I223" s="21" t="str">
        <f aca="false">IF(COUNT(D223:H223)&lt;5,"",SUM(D223:H223))</f>
        <v/>
      </c>
      <c r="J223" s="27"/>
      <c r="K223" s="27"/>
      <c r="L223" s="27"/>
      <c r="M223" s="27"/>
      <c r="N223" s="27"/>
      <c r="O223" s="21" t="str">
        <f aca="false">IF(COUNT(J223:N223)&lt;5,"",SUM(J223:N223))</f>
        <v/>
      </c>
      <c r="P223" s="27"/>
      <c r="Q223" s="27"/>
      <c r="R223" s="27"/>
      <c r="S223" s="27"/>
      <c r="T223" s="21" t="str">
        <f aca="false">IF(COUNT(P223:S223)&lt;4,"",SUM(P223:S223))</f>
        <v/>
      </c>
      <c r="U223" s="27"/>
      <c r="V223" s="27"/>
      <c r="W223" s="27"/>
      <c r="X223" s="27"/>
      <c r="Y223" s="27"/>
      <c r="Z223" s="27"/>
      <c r="AA223" s="27"/>
      <c r="AB223" s="21" t="str">
        <f aca="false">IF(COUNT(U223:AA223)&lt;7,"",SUM(U223:AA223))</f>
        <v/>
      </c>
      <c r="AC223" s="23" t="str">
        <f aca="false">IF($A223="","",IF($I223="","Ara Rapor puanları eksik",IF($O223="","Ara Sunum puanları eksik",IF($T223="","Süreç Takibi puanları eksik",IF($AB223="","Final Raporu puanları eksik","Tamam")))))</f>
        <v/>
      </c>
      <c r="AD223" s="27"/>
    </row>
    <row r="224" customFormat="false" ht="19.5" hidden="false" customHeight="true" outlineLevel="0" collapsed="false">
      <c r="A224" s="21" t="str">
        <f aca="false">IF('Öğrenci Listesi'!$A224="","",'Öğrenci Listesi'!$A224)</f>
        <v/>
      </c>
      <c r="B224" s="21" t="str">
        <f aca="false">IF('Öğrenci Listesi'!$A224="","",'Öğrenci Listesi'!$D224)</f>
        <v/>
      </c>
      <c r="C224" s="23" t="str">
        <f aca="false">IF('Öğrenci Listesi'!$A224="","",'Öğrenci Listesi'!$E224)</f>
        <v/>
      </c>
      <c r="D224" s="27"/>
      <c r="E224" s="27"/>
      <c r="F224" s="27"/>
      <c r="G224" s="27"/>
      <c r="H224" s="27"/>
      <c r="I224" s="21" t="str">
        <f aca="false">IF(COUNT(D224:H224)&lt;5,"",SUM(D224:H224))</f>
        <v/>
      </c>
      <c r="J224" s="27"/>
      <c r="K224" s="27"/>
      <c r="L224" s="27"/>
      <c r="M224" s="27"/>
      <c r="N224" s="27"/>
      <c r="O224" s="21" t="str">
        <f aca="false">IF(COUNT(J224:N224)&lt;5,"",SUM(J224:N224))</f>
        <v/>
      </c>
      <c r="P224" s="27"/>
      <c r="Q224" s="27"/>
      <c r="R224" s="27"/>
      <c r="S224" s="27"/>
      <c r="T224" s="21" t="str">
        <f aca="false">IF(COUNT(P224:S224)&lt;4,"",SUM(P224:S224))</f>
        <v/>
      </c>
      <c r="U224" s="27"/>
      <c r="V224" s="27"/>
      <c r="W224" s="27"/>
      <c r="X224" s="27"/>
      <c r="Y224" s="27"/>
      <c r="Z224" s="27"/>
      <c r="AA224" s="27"/>
      <c r="AB224" s="21" t="str">
        <f aca="false">IF(COUNT(U224:AA224)&lt;7,"",SUM(U224:AA224))</f>
        <v/>
      </c>
      <c r="AC224" s="23" t="str">
        <f aca="false">IF($A224="","",IF($I224="","Ara Rapor puanları eksik",IF($O224="","Ara Sunum puanları eksik",IF($T224="","Süreç Takibi puanları eksik",IF($AB224="","Final Raporu puanları eksik","Tamam")))))</f>
        <v/>
      </c>
      <c r="AD224" s="27"/>
    </row>
    <row r="225" customFormat="false" ht="19.5" hidden="false" customHeight="true" outlineLevel="0" collapsed="false">
      <c r="A225" s="21" t="str">
        <f aca="false">IF('Öğrenci Listesi'!$A225="","",'Öğrenci Listesi'!$A225)</f>
        <v/>
      </c>
      <c r="B225" s="21" t="str">
        <f aca="false">IF('Öğrenci Listesi'!$A225="","",'Öğrenci Listesi'!$D225)</f>
        <v/>
      </c>
      <c r="C225" s="23" t="str">
        <f aca="false">IF('Öğrenci Listesi'!$A225="","",'Öğrenci Listesi'!$E225)</f>
        <v/>
      </c>
      <c r="D225" s="27"/>
      <c r="E225" s="27"/>
      <c r="F225" s="27"/>
      <c r="G225" s="27"/>
      <c r="H225" s="27"/>
      <c r="I225" s="21" t="str">
        <f aca="false">IF(COUNT(D225:H225)&lt;5,"",SUM(D225:H225))</f>
        <v/>
      </c>
      <c r="J225" s="27"/>
      <c r="K225" s="27"/>
      <c r="L225" s="27"/>
      <c r="M225" s="27"/>
      <c r="N225" s="27"/>
      <c r="O225" s="21" t="str">
        <f aca="false">IF(COUNT(J225:N225)&lt;5,"",SUM(J225:N225))</f>
        <v/>
      </c>
      <c r="P225" s="27"/>
      <c r="Q225" s="27"/>
      <c r="R225" s="27"/>
      <c r="S225" s="27"/>
      <c r="T225" s="21" t="str">
        <f aca="false">IF(COUNT(P225:S225)&lt;4,"",SUM(P225:S225))</f>
        <v/>
      </c>
      <c r="U225" s="27"/>
      <c r="V225" s="27"/>
      <c r="W225" s="27"/>
      <c r="X225" s="27"/>
      <c r="Y225" s="27"/>
      <c r="Z225" s="27"/>
      <c r="AA225" s="27"/>
      <c r="AB225" s="21" t="str">
        <f aca="false">IF(COUNT(U225:AA225)&lt;7,"",SUM(U225:AA225))</f>
        <v/>
      </c>
      <c r="AC225" s="23" t="str">
        <f aca="false">IF($A225="","",IF($I225="","Ara Rapor puanları eksik",IF($O225="","Ara Sunum puanları eksik",IF($T225="","Süreç Takibi puanları eksik",IF($AB225="","Final Raporu puanları eksik","Tamam")))))</f>
        <v/>
      </c>
      <c r="AD225" s="27"/>
    </row>
    <row r="226" customFormat="false" ht="19.5" hidden="false" customHeight="true" outlineLevel="0" collapsed="false">
      <c r="A226" s="21" t="str">
        <f aca="false">IF('Öğrenci Listesi'!$A226="","",'Öğrenci Listesi'!$A226)</f>
        <v/>
      </c>
      <c r="B226" s="21" t="str">
        <f aca="false">IF('Öğrenci Listesi'!$A226="","",'Öğrenci Listesi'!$D226)</f>
        <v/>
      </c>
      <c r="C226" s="23" t="str">
        <f aca="false">IF('Öğrenci Listesi'!$A226="","",'Öğrenci Listesi'!$E226)</f>
        <v/>
      </c>
      <c r="D226" s="27"/>
      <c r="E226" s="27"/>
      <c r="F226" s="27"/>
      <c r="G226" s="27"/>
      <c r="H226" s="27"/>
      <c r="I226" s="21" t="str">
        <f aca="false">IF(COUNT(D226:H226)&lt;5,"",SUM(D226:H226))</f>
        <v/>
      </c>
      <c r="J226" s="27"/>
      <c r="K226" s="27"/>
      <c r="L226" s="27"/>
      <c r="M226" s="27"/>
      <c r="N226" s="27"/>
      <c r="O226" s="21" t="str">
        <f aca="false">IF(COUNT(J226:N226)&lt;5,"",SUM(J226:N226))</f>
        <v/>
      </c>
      <c r="P226" s="27"/>
      <c r="Q226" s="27"/>
      <c r="R226" s="27"/>
      <c r="S226" s="27"/>
      <c r="T226" s="21" t="str">
        <f aca="false">IF(COUNT(P226:S226)&lt;4,"",SUM(P226:S226))</f>
        <v/>
      </c>
      <c r="U226" s="27"/>
      <c r="V226" s="27"/>
      <c r="W226" s="27"/>
      <c r="X226" s="27"/>
      <c r="Y226" s="27"/>
      <c r="Z226" s="27"/>
      <c r="AA226" s="27"/>
      <c r="AB226" s="21" t="str">
        <f aca="false">IF(COUNT(U226:AA226)&lt;7,"",SUM(U226:AA226))</f>
        <v/>
      </c>
      <c r="AC226" s="23" t="str">
        <f aca="false">IF($A226="","",IF($I226="","Ara Rapor puanları eksik",IF($O226="","Ara Sunum puanları eksik",IF($T226="","Süreç Takibi puanları eksik",IF($AB226="","Final Raporu puanları eksik","Tamam")))))</f>
        <v/>
      </c>
      <c r="AD226" s="27"/>
    </row>
    <row r="227" customFormat="false" ht="19.5" hidden="false" customHeight="true" outlineLevel="0" collapsed="false">
      <c r="A227" s="21" t="str">
        <f aca="false">IF('Öğrenci Listesi'!$A227="","",'Öğrenci Listesi'!$A227)</f>
        <v/>
      </c>
      <c r="B227" s="21" t="str">
        <f aca="false">IF('Öğrenci Listesi'!$A227="","",'Öğrenci Listesi'!$D227)</f>
        <v/>
      </c>
      <c r="C227" s="23" t="str">
        <f aca="false">IF('Öğrenci Listesi'!$A227="","",'Öğrenci Listesi'!$E227)</f>
        <v/>
      </c>
      <c r="D227" s="27"/>
      <c r="E227" s="27"/>
      <c r="F227" s="27"/>
      <c r="G227" s="27"/>
      <c r="H227" s="27"/>
      <c r="I227" s="21" t="str">
        <f aca="false">IF(COUNT(D227:H227)&lt;5,"",SUM(D227:H227))</f>
        <v/>
      </c>
      <c r="J227" s="27"/>
      <c r="K227" s="27"/>
      <c r="L227" s="27"/>
      <c r="M227" s="27"/>
      <c r="N227" s="27"/>
      <c r="O227" s="21" t="str">
        <f aca="false">IF(COUNT(J227:N227)&lt;5,"",SUM(J227:N227))</f>
        <v/>
      </c>
      <c r="P227" s="27"/>
      <c r="Q227" s="27"/>
      <c r="R227" s="27"/>
      <c r="S227" s="27"/>
      <c r="T227" s="21" t="str">
        <f aca="false">IF(COUNT(P227:S227)&lt;4,"",SUM(P227:S227))</f>
        <v/>
      </c>
      <c r="U227" s="27"/>
      <c r="V227" s="27"/>
      <c r="W227" s="27"/>
      <c r="X227" s="27"/>
      <c r="Y227" s="27"/>
      <c r="Z227" s="27"/>
      <c r="AA227" s="27"/>
      <c r="AB227" s="21" t="str">
        <f aca="false">IF(COUNT(U227:AA227)&lt;7,"",SUM(U227:AA227))</f>
        <v/>
      </c>
      <c r="AC227" s="23" t="str">
        <f aca="false">IF($A227="","",IF($I227="","Ara Rapor puanları eksik",IF($O227="","Ara Sunum puanları eksik",IF($T227="","Süreç Takibi puanları eksik",IF($AB227="","Final Raporu puanları eksik","Tamam")))))</f>
        <v/>
      </c>
      <c r="AD227" s="27"/>
    </row>
    <row r="228" customFormat="false" ht="19.5" hidden="false" customHeight="true" outlineLevel="0" collapsed="false">
      <c r="A228" s="21" t="str">
        <f aca="false">IF('Öğrenci Listesi'!$A228="","",'Öğrenci Listesi'!$A228)</f>
        <v/>
      </c>
      <c r="B228" s="21" t="str">
        <f aca="false">IF('Öğrenci Listesi'!$A228="","",'Öğrenci Listesi'!$D228)</f>
        <v/>
      </c>
      <c r="C228" s="23" t="str">
        <f aca="false">IF('Öğrenci Listesi'!$A228="","",'Öğrenci Listesi'!$E228)</f>
        <v/>
      </c>
      <c r="D228" s="27"/>
      <c r="E228" s="27"/>
      <c r="F228" s="27"/>
      <c r="G228" s="27"/>
      <c r="H228" s="27"/>
      <c r="I228" s="21" t="str">
        <f aca="false">IF(COUNT(D228:H228)&lt;5,"",SUM(D228:H228))</f>
        <v/>
      </c>
      <c r="J228" s="27"/>
      <c r="K228" s="27"/>
      <c r="L228" s="27"/>
      <c r="M228" s="27"/>
      <c r="N228" s="27"/>
      <c r="O228" s="21" t="str">
        <f aca="false">IF(COUNT(J228:N228)&lt;5,"",SUM(J228:N228))</f>
        <v/>
      </c>
      <c r="P228" s="27"/>
      <c r="Q228" s="27"/>
      <c r="R228" s="27"/>
      <c r="S228" s="27"/>
      <c r="T228" s="21" t="str">
        <f aca="false">IF(COUNT(P228:S228)&lt;4,"",SUM(P228:S228))</f>
        <v/>
      </c>
      <c r="U228" s="27"/>
      <c r="V228" s="27"/>
      <c r="W228" s="27"/>
      <c r="X228" s="27"/>
      <c r="Y228" s="27"/>
      <c r="Z228" s="27"/>
      <c r="AA228" s="27"/>
      <c r="AB228" s="21" t="str">
        <f aca="false">IF(COUNT(U228:AA228)&lt;7,"",SUM(U228:AA228))</f>
        <v/>
      </c>
      <c r="AC228" s="23" t="str">
        <f aca="false">IF($A228="","",IF($I228="","Ara Rapor puanları eksik",IF($O228="","Ara Sunum puanları eksik",IF($T228="","Süreç Takibi puanları eksik",IF($AB228="","Final Raporu puanları eksik","Tamam")))))</f>
        <v/>
      </c>
      <c r="AD228" s="27"/>
    </row>
    <row r="229" customFormat="false" ht="19.5" hidden="false" customHeight="true" outlineLevel="0" collapsed="false">
      <c r="A229" s="21" t="str">
        <f aca="false">IF('Öğrenci Listesi'!$A229="","",'Öğrenci Listesi'!$A229)</f>
        <v/>
      </c>
      <c r="B229" s="21" t="str">
        <f aca="false">IF('Öğrenci Listesi'!$A229="","",'Öğrenci Listesi'!$D229)</f>
        <v/>
      </c>
      <c r="C229" s="23" t="str">
        <f aca="false">IF('Öğrenci Listesi'!$A229="","",'Öğrenci Listesi'!$E229)</f>
        <v/>
      </c>
      <c r="D229" s="27"/>
      <c r="E229" s="27"/>
      <c r="F229" s="27"/>
      <c r="G229" s="27"/>
      <c r="H229" s="27"/>
      <c r="I229" s="21" t="str">
        <f aca="false">IF(COUNT(D229:H229)&lt;5,"",SUM(D229:H229))</f>
        <v/>
      </c>
      <c r="J229" s="27"/>
      <c r="K229" s="27"/>
      <c r="L229" s="27"/>
      <c r="M229" s="27"/>
      <c r="N229" s="27"/>
      <c r="O229" s="21" t="str">
        <f aca="false">IF(COUNT(J229:N229)&lt;5,"",SUM(J229:N229))</f>
        <v/>
      </c>
      <c r="P229" s="27"/>
      <c r="Q229" s="27"/>
      <c r="R229" s="27"/>
      <c r="S229" s="27"/>
      <c r="T229" s="21" t="str">
        <f aca="false">IF(COUNT(P229:S229)&lt;4,"",SUM(P229:S229))</f>
        <v/>
      </c>
      <c r="U229" s="27"/>
      <c r="V229" s="27"/>
      <c r="W229" s="27"/>
      <c r="X229" s="27"/>
      <c r="Y229" s="27"/>
      <c r="Z229" s="27"/>
      <c r="AA229" s="27"/>
      <c r="AB229" s="21" t="str">
        <f aca="false">IF(COUNT(U229:AA229)&lt;7,"",SUM(U229:AA229))</f>
        <v/>
      </c>
      <c r="AC229" s="23" t="str">
        <f aca="false">IF($A229="","",IF($I229="","Ara Rapor puanları eksik",IF($O229="","Ara Sunum puanları eksik",IF($T229="","Süreç Takibi puanları eksik",IF($AB229="","Final Raporu puanları eksik","Tamam")))))</f>
        <v/>
      </c>
      <c r="AD229" s="27"/>
    </row>
    <row r="230" customFormat="false" ht="19.5" hidden="false" customHeight="true" outlineLevel="0" collapsed="false">
      <c r="A230" s="21" t="str">
        <f aca="false">IF('Öğrenci Listesi'!$A230="","",'Öğrenci Listesi'!$A230)</f>
        <v/>
      </c>
      <c r="B230" s="21" t="str">
        <f aca="false">IF('Öğrenci Listesi'!$A230="","",'Öğrenci Listesi'!$D230)</f>
        <v/>
      </c>
      <c r="C230" s="23" t="str">
        <f aca="false">IF('Öğrenci Listesi'!$A230="","",'Öğrenci Listesi'!$E230)</f>
        <v/>
      </c>
      <c r="D230" s="27"/>
      <c r="E230" s="27"/>
      <c r="F230" s="27"/>
      <c r="G230" s="27"/>
      <c r="H230" s="27"/>
      <c r="I230" s="21" t="str">
        <f aca="false">IF(COUNT(D230:H230)&lt;5,"",SUM(D230:H230))</f>
        <v/>
      </c>
      <c r="J230" s="27"/>
      <c r="K230" s="27"/>
      <c r="L230" s="27"/>
      <c r="M230" s="27"/>
      <c r="N230" s="27"/>
      <c r="O230" s="21" t="str">
        <f aca="false">IF(COUNT(J230:N230)&lt;5,"",SUM(J230:N230))</f>
        <v/>
      </c>
      <c r="P230" s="27"/>
      <c r="Q230" s="27"/>
      <c r="R230" s="27"/>
      <c r="S230" s="27"/>
      <c r="T230" s="21" t="str">
        <f aca="false">IF(COUNT(P230:S230)&lt;4,"",SUM(P230:S230))</f>
        <v/>
      </c>
      <c r="U230" s="27"/>
      <c r="V230" s="27"/>
      <c r="W230" s="27"/>
      <c r="X230" s="27"/>
      <c r="Y230" s="27"/>
      <c r="Z230" s="27"/>
      <c r="AA230" s="27"/>
      <c r="AB230" s="21" t="str">
        <f aca="false">IF(COUNT(U230:AA230)&lt;7,"",SUM(U230:AA230))</f>
        <v/>
      </c>
      <c r="AC230" s="23" t="str">
        <f aca="false">IF($A230="","",IF($I230="","Ara Rapor puanları eksik",IF($O230="","Ara Sunum puanları eksik",IF($T230="","Süreç Takibi puanları eksik",IF($AB230="","Final Raporu puanları eksik","Tamam")))))</f>
        <v/>
      </c>
      <c r="AD230" s="27"/>
    </row>
    <row r="231" customFormat="false" ht="19.5" hidden="false" customHeight="true" outlineLevel="0" collapsed="false">
      <c r="A231" s="21" t="str">
        <f aca="false">IF('Öğrenci Listesi'!$A231="","",'Öğrenci Listesi'!$A231)</f>
        <v/>
      </c>
      <c r="B231" s="21" t="str">
        <f aca="false">IF('Öğrenci Listesi'!$A231="","",'Öğrenci Listesi'!$D231)</f>
        <v/>
      </c>
      <c r="C231" s="23" t="str">
        <f aca="false">IF('Öğrenci Listesi'!$A231="","",'Öğrenci Listesi'!$E231)</f>
        <v/>
      </c>
      <c r="D231" s="27"/>
      <c r="E231" s="27"/>
      <c r="F231" s="27"/>
      <c r="G231" s="27"/>
      <c r="H231" s="27"/>
      <c r="I231" s="21" t="str">
        <f aca="false">IF(COUNT(D231:H231)&lt;5,"",SUM(D231:H231))</f>
        <v/>
      </c>
      <c r="J231" s="27"/>
      <c r="K231" s="27"/>
      <c r="L231" s="27"/>
      <c r="M231" s="27"/>
      <c r="N231" s="27"/>
      <c r="O231" s="21" t="str">
        <f aca="false">IF(COUNT(J231:N231)&lt;5,"",SUM(J231:N231))</f>
        <v/>
      </c>
      <c r="P231" s="27"/>
      <c r="Q231" s="27"/>
      <c r="R231" s="27"/>
      <c r="S231" s="27"/>
      <c r="T231" s="21" t="str">
        <f aca="false">IF(COUNT(P231:S231)&lt;4,"",SUM(P231:S231))</f>
        <v/>
      </c>
      <c r="U231" s="27"/>
      <c r="V231" s="27"/>
      <c r="W231" s="27"/>
      <c r="X231" s="27"/>
      <c r="Y231" s="27"/>
      <c r="Z231" s="27"/>
      <c r="AA231" s="27"/>
      <c r="AB231" s="21" t="str">
        <f aca="false">IF(COUNT(U231:AA231)&lt;7,"",SUM(U231:AA231))</f>
        <v/>
      </c>
      <c r="AC231" s="23" t="str">
        <f aca="false">IF($A231="","",IF($I231="","Ara Rapor puanları eksik",IF($O231="","Ara Sunum puanları eksik",IF($T231="","Süreç Takibi puanları eksik",IF($AB231="","Final Raporu puanları eksik","Tamam")))))</f>
        <v/>
      </c>
      <c r="AD231" s="27"/>
    </row>
    <row r="232" customFormat="false" ht="19.5" hidden="false" customHeight="true" outlineLevel="0" collapsed="false">
      <c r="A232" s="21" t="str">
        <f aca="false">IF('Öğrenci Listesi'!$A232="","",'Öğrenci Listesi'!$A232)</f>
        <v/>
      </c>
      <c r="B232" s="21" t="str">
        <f aca="false">IF('Öğrenci Listesi'!$A232="","",'Öğrenci Listesi'!$D232)</f>
        <v/>
      </c>
      <c r="C232" s="23" t="str">
        <f aca="false">IF('Öğrenci Listesi'!$A232="","",'Öğrenci Listesi'!$E232)</f>
        <v/>
      </c>
      <c r="D232" s="27"/>
      <c r="E232" s="27"/>
      <c r="F232" s="27"/>
      <c r="G232" s="27"/>
      <c r="H232" s="27"/>
      <c r="I232" s="21" t="str">
        <f aca="false">IF(COUNT(D232:H232)&lt;5,"",SUM(D232:H232))</f>
        <v/>
      </c>
      <c r="J232" s="27"/>
      <c r="K232" s="27"/>
      <c r="L232" s="27"/>
      <c r="M232" s="27"/>
      <c r="N232" s="27"/>
      <c r="O232" s="21" t="str">
        <f aca="false">IF(COUNT(J232:N232)&lt;5,"",SUM(J232:N232))</f>
        <v/>
      </c>
      <c r="P232" s="27"/>
      <c r="Q232" s="27"/>
      <c r="R232" s="27"/>
      <c r="S232" s="27"/>
      <c r="T232" s="21" t="str">
        <f aca="false">IF(COUNT(P232:S232)&lt;4,"",SUM(P232:S232))</f>
        <v/>
      </c>
      <c r="U232" s="27"/>
      <c r="V232" s="27"/>
      <c r="W232" s="27"/>
      <c r="X232" s="27"/>
      <c r="Y232" s="27"/>
      <c r="Z232" s="27"/>
      <c r="AA232" s="27"/>
      <c r="AB232" s="21" t="str">
        <f aca="false">IF(COUNT(U232:AA232)&lt;7,"",SUM(U232:AA232))</f>
        <v/>
      </c>
      <c r="AC232" s="23" t="str">
        <f aca="false">IF($A232="","",IF($I232="","Ara Rapor puanları eksik",IF($O232="","Ara Sunum puanları eksik",IF($T232="","Süreç Takibi puanları eksik",IF($AB232="","Final Raporu puanları eksik","Tamam")))))</f>
        <v/>
      </c>
      <c r="AD232" s="27"/>
    </row>
    <row r="233" customFormat="false" ht="19.5" hidden="false" customHeight="true" outlineLevel="0" collapsed="false">
      <c r="A233" s="21" t="str">
        <f aca="false">IF('Öğrenci Listesi'!$A233="","",'Öğrenci Listesi'!$A233)</f>
        <v/>
      </c>
      <c r="B233" s="21" t="str">
        <f aca="false">IF('Öğrenci Listesi'!$A233="","",'Öğrenci Listesi'!$D233)</f>
        <v/>
      </c>
      <c r="C233" s="23" t="str">
        <f aca="false">IF('Öğrenci Listesi'!$A233="","",'Öğrenci Listesi'!$E233)</f>
        <v/>
      </c>
      <c r="D233" s="27"/>
      <c r="E233" s="27"/>
      <c r="F233" s="27"/>
      <c r="G233" s="27"/>
      <c r="H233" s="27"/>
      <c r="I233" s="21" t="str">
        <f aca="false">IF(COUNT(D233:H233)&lt;5,"",SUM(D233:H233))</f>
        <v/>
      </c>
      <c r="J233" s="27"/>
      <c r="K233" s="27"/>
      <c r="L233" s="27"/>
      <c r="M233" s="27"/>
      <c r="N233" s="27"/>
      <c r="O233" s="21" t="str">
        <f aca="false">IF(COUNT(J233:N233)&lt;5,"",SUM(J233:N233))</f>
        <v/>
      </c>
      <c r="P233" s="27"/>
      <c r="Q233" s="27"/>
      <c r="R233" s="27"/>
      <c r="S233" s="27"/>
      <c r="T233" s="21" t="str">
        <f aca="false">IF(COUNT(P233:S233)&lt;4,"",SUM(P233:S233))</f>
        <v/>
      </c>
      <c r="U233" s="27"/>
      <c r="V233" s="27"/>
      <c r="W233" s="27"/>
      <c r="X233" s="27"/>
      <c r="Y233" s="27"/>
      <c r="Z233" s="27"/>
      <c r="AA233" s="27"/>
      <c r="AB233" s="21" t="str">
        <f aca="false">IF(COUNT(U233:AA233)&lt;7,"",SUM(U233:AA233))</f>
        <v/>
      </c>
      <c r="AC233" s="23" t="str">
        <f aca="false">IF($A233="","",IF($I233="","Ara Rapor puanları eksik",IF($O233="","Ara Sunum puanları eksik",IF($T233="","Süreç Takibi puanları eksik",IF($AB233="","Final Raporu puanları eksik","Tamam")))))</f>
        <v/>
      </c>
      <c r="AD233" s="27"/>
    </row>
    <row r="234" customFormat="false" ht="19.5" hidden="false" customHeight="true" outlineLevel="0" collapsed="false">
      <c r="A234" s="21" t="str">
        <f aca="false">IF('Öğrenci Listesi'!$A234="","",'Öğrenci Listesi'!$A234)</f>
        <v/>
      </c>
      <c r="B234" s="21" t="str">
        <f aca="false">IF('Öğrenci Listesi'!$A234="","",'Öğrenci Listesi'!$D234)</f>
        <v/>
      </c>
      <c r="C234" s="23" t="str">
        <f aca="false">IF('Öğrenci Listesi'!$A234="","",'Öğrenci Listesi'!$E234)</f>
        <v/>
      </c>
      <c r="D234" s="27"/>
      <c r="E234" s="27"/>
      <c r="F234" s="27"/>
      <c r="G234" s="27"/>
      <c r="H234" s="27"/>
      <c r="I234" s="21" t="str">
        <f aca="false">IF(COUNT(D234:H234)&lt;5,"",SUM(D234:H234))</f>
        <v/>
      </c>
      <c r="J234" s="27"/>
      <c r="K234" s="27"/>
      <c r="L234" s="27"/>
      <c r="M234" s="27"/>
      <c r="N234" s="27"/>
      <c r="O234" s="21" t="str">
        <f aca="false">IF(COUNT(J234:N234)&lt;5,"",SUM(J234:N234))</f>
        <v/>
      </c>
      <c r="P234" s="27"/>
      <c r="Q234" s="27"/>
      <c r="R234" s="27"/>
      <c r="S234" s="27"/>
      <c r="T234" s="21" t="str">
        <f aca="false">IF(COUNT(P234:S234)&lt;4,"",SUM(P234:S234))</f>
        <v/>
      </c>
      <c r="U234" s="27"/>
      <c r="V234" s="27"/>
      <c r="W234" s="27"/>
      <c r="X234" s="27"/>
      <c r="Y234" s="27"/>
      <c r="Z234" s="27"/>
      <c r="AA234" s="27"/>
      <c r="AB234" s="21" t="str">
        <f aca="false">IF(COUNT(U234:AA234)&lt;7,"",SUM(U234:AA234))</f>
        <v/>
      </c>
      <c r="AC234" s="23" t="str">
        <f aca="false">IF($A234="","",IF($I234="","Ara Rapor puanları eksik",IF($O234="","Ara Sunum puanları eksik",IF($T234="","Süreç Takibi puanları eksik",IF($AB234="","Final Raporu puanları eksik","Tamam")))))</f>
        <v/>
      </c>
      <c r="AD234" s="27"/>
    </row>
    <row r="235" customFormat="false" ht="19.5" hidden="false" customHeight="true" outlineLevel="0" collapsed="false">
      <c r="A235" s="21" t="str">
        <f aca="false">IF('Öğrenci Listesi'!$A235="","",'Öğrenci Listesi'!$A235)</f>
        <v/>
      </c>
      <c r="B235" s="21" t="str">
        <f aca="false">IF('Öğrenci Listesi'!$A235="","",'Öğrenci Listesi'!$D235)</f>
        <v/>
      </c>
      <c r="C235" s="23" t="str">
        <f aca="false">IF('Öğrenci Listesi'!$A235="","",'Öğrenci Listesi'!$E235)</f>
        <v/>
      </c>
      <c r="D235" s="27"/>
      <c r="E235" s="27"/>
      <c r="F235" s="27"/>
      <c r="G235" s="27"/>
      <c r="H235" s="27"/>
      <c r="I235" s="21" t="str">
        <f aca="false">IF(COUNT(D235:H235)&lt;5,"",SUM(D235:H235))</f>
        <v/>
      </c>
      <c r="J235" s="27"/>
      <c r="K235" s="27"/>
      <c r="L235" s="27"/>
      <c r="M235" s="27"/>
      <c r="N235" s="27"/>
      <c r="O235" s="21" t="str">
        <f aca="false">IF(COUNT(J235:N235)&lt;5,"",SUM(J235:N235))</f>
        <v/>
      </c>
      <c r="P235" s="27"/>
      <c r="Q235" s="27"/>
      <c r="R235" s="27"/>
      <c r="S235" s="27"/>
      <c r="T235" s="21" t="str">
        <f aca="false">IF(COUNT(P235:S235)&lt;4,"",SUM(P235:S235))</f>
        <v/>
      </c>
      <c r="U235" s="27"/>
      <c r="V235" s="27"/>
      <c r="W235" s="27"/>
      <c r="X235" s="27"/>
      <c r="Y235" s="27"/>
      <c r="Z235" s="27"/>
      <c r="AA235" s="27"/>
      <c r="AB235" s="21" t="str">
        <f aca="false">IF(COUNT(U235:AA235)&lt;7,"",SUM(U235:AA235))</f>
        <v/>
      </c>
      <c r="AC235" s="23" t="str">
        <f aca="false">IF($A235="","",IF($I235="","Ara Rapor puanları eksik",IF($O235="","Ara Sunum puanları eksik",IF($T235="","Süreç Takibi puanları eksik",IF($AB235="","Final Raporu puanları eksik","Tamam")))))</f>
        <v/>
      </c>
      <c r="AD235" s="27"/>
    </row>
    <row r="236" customFormat="false" ht="19.5" hidden="false" customHeight="true" outlineLevel="0" collapsed="false">
      <c r="A236" s="21" t="str">
        <f aca="false">IF('Öğrenci Listesi'!$A236="","",'Öğrenci Listesi'!$A236)</f>
        <v/>
      </c>
      <c r="B236" s="21" t="str">
        <f aca="false">IF('Öğrenci Listesi'!$A236="","",'Öğrenci Listesi'!$D236)</f>
        <v/>
      </c>
      <c r="C236" s="23" t="str">
        <f aca="false">IF('Öğrenci Listesi'!$A236="","",'Öğrenci Listesi'!$E236)</f>
        <v/>
      </c>
      <c r="D236" s="27"/>
      <c r="E236" s="27"/>
      <c r="F236" s="27"/>
      <c r="G236" s="27"/>
      <c r="H236" s="27"/>
      <c r="I236" s="21" t="str">
        <f aca="false">IF(COUNT(D236:H236)&lt;5,"",SUM(D236:H236))</f>
        <v/>
      </c>
      <c r="J236" s="27"/>
      <c r="K236" s="27"/>
      <c r="L236" s="27"/>
      <c r="M236" s="27"/>
      <c r="N236" s="27"/>
      <c r="O236" s="21" t="str">
        <f aca="false">IF(COUNT(J236:N236)&lt;5,"",SUM(J236:N236))</f>
        <v/>
      </c>
      <c r="P236" s="27"/>
      <c r="Q236" s="27"/>
      <c r="R236" s="27"/>
      <c r="S236" s="27"/>
      <c r="T236" s="21" t="str">
        <f aca="false">IF(COUNT(P236:S236)&lt;4,"",SUM(P236:S236))</f>
        <v/>
      </c>
      <c r="U236" s="27"/>
      <c r="V236" s="27"/>
      <c r="W236" s="27"/>
      <c r="X236" s="27"/>
      <c r="Y236" s="27"/>
      <c r="Z236" s="27"/>
      <c r="AA236" s="27"/>
      <c r="AB236" s="21" t="str">
        <f aca="false">IF(COUNT(U236:AA236)&lt;7,"",SUM(U236:AA236))</f>
        <v/>
      </c>
      <c r="AC236" s="23" t="str">
        <f aca="false">IF($A236="","",IF($I236="","Ara Rapor puanları eksik",IF($O236="","Ara Sunum puanları eksik",IF($T236="","Süreç Takibi puanları eksik",IF($AB236="","Final Raporu puanları eksik","Tamam")))))</f>
        <v/>
      </c>
      <c r="AD236" s="27"/>
    </row>
    <row r="237" customFormat="false" ht="19.5" hidden="false" customHeight="true" outlineLevel="0" collapsed="false">
      <c r="A237" s="21" t="str">
        <f aca="false">IF('Öğrenci Listesi'!$A237="","",'Öğrenci Listesi'!$A237)</f>
        <v/>
      </c>
      <c r="B237" s="21" t="str">
        <f aca="false">IF('Öğrenci Listesi'!$A237="","",'Öğrenci Listesi'!$D237)</f>
        <v/>
      </c>
      <c r="C237" s="23" t="str">
        <f aca="false">IF('Öğrenci Listesi'!$A237="","",'Öğrenci Listesi'!$E237)</f>
        <v/>
      </c>
      <c r="D237" s="27"/>
      <c r="E237" s="27"/>
      <c r="F237" s="27"/>
      <c r="G237" s="27"/>
      <c r="H237" s="27"/>
      <c r="I237" s="21" t="str">
        <f aca="false">IF(COUNT(D237:H237)&lt;5,"",SUM(D237:H237))</f>
        <v/>
      </c>
      <c r="J237" s="27"/>
      <c r="K237" s="27"/>
      <c r="L237" s="27"/>
      <c r="M237" s="27"/>
      <c r="N237" s="27"/>
      <c r="O237" s="21" t="str">
        <f aca="false">IF(COUNT(J237:N237)&lt;5,"",SUM(J237:N237))</f>
        <v/>
      </c>
      <c r="P237" s="27"/>
      <c r="Q237" s="27"/>
      <c r="R237" s="27"/>
      <c r="S237" s="27"/>
      <c r="T237" s="21" t="str">
        <f aca="false">IF(COUNT(P237:S237)&lt;4,"",SUM(P237:S237))</f>
        <v/>
      </c>
      <c r="U237" s="27"/>
      <c r="V237" s="27"/>
      <c r="W237" s="27"/>
      <c r="X237" s="27"/>
      <c r="Y237" s="27"/>
      <c r="Z237" s="27"/>
      <c r="AA237" s="27"/>
      <c r="AB237" s="21" t="str">
        <f aca="false">IF(COUNT(U237:AA237)&lt;7,"",SUM(U237:AA237))</f>
        <v/>
      </c>
      <c r="AC237" s="23" t="str">
        <f aca="false">IF($A237="","",IF($I237="","Ara Rapor puanları eksik",IF($O237="","Ara Sunum puanları eksik",IF($T237="","Süreç Takibi puanları eksik",IF($AB237="","Final Raporu puanları eksik","Tamam")))))</f>
        <v/>
      </c>
      <c r="AD237" s="27"/>
    </row>
    <row r="238" customFormat="false" ht="19.5" hidden="false" customHeight="true" outlineLevel="0" collapsed="false">
      <c r="A238" s="21" t="str">
        <f aca="false">IF('Öğrenci Listesi'!$A238="","",'Öğrenci Listesi'!$A238)</f>
        <v/>
      </c>
      <c r="B238" s="21" t="str">
        <f aca="false">IF('Öğrenci Listesi'!$A238="","",'Öğrenci Listesi'!$D238)</f>
        <v/>
      </c>
      <c r="C238" s="23" t="str">
        <f aca="false">IF('Öğrenci Listesi'!$A238="","",'Öğrenci Listesi'!$E238)</f>
        <v/>
      </c>
      <c r="D238" s="27"/>
      <c r="E238" s="27"/>
      <c r="F238" s="27"/>
      <c r="G238" s="27"/>
      <c r="H238" s="27"/>
      <c r="I238" s="21" t="str">
        <f aca="false">IF(COUNT(D238:H238)&lt;5,"",SUM(D238:H238))</f>
        <v/>
      </c>
      <c r="J238" s="27"/>
      <c r="K238" s="27"/>
      <c r="L238" s="27"/>
      <c r="M238" s="27"/>
      <c r="N238" s="27"/>
      <c r="O238" s="21" t="str">
        <f aca="false">IF(COUNT(J238:N238)&lt;5,"",SUM(J238:N238))</f>
        <v/>
      </c>
      <c r="P238" s="27"/>
      <c r="Q238" s="27"/>
      <c r="R238" s="27"/>
      <c r="S238" s="27"/>
      <c r="T238" s="21" t="str">
        <f aca="false">IF(COUNT(P238:S238)&lt;4,"",SUM(P238:S238))</f>
        <v/>
      </c>
      <c r="U238" s="27"/>
      <c r="V238" s="27"/>
      <c r="W238" s="27"/>
      <c r="X238" s="27"/>
      <c r="Y238" s="27"/>
      <c r="Z238" s="27"/>
      <c r="AA238" s="27"/>
      <c r="AB238" s="21" t="str">
        <f aca="false">IF(COUNT(U238:AA238)&lt;7,"",SUM(U238:AA238))</f>
        <v/>
      </c>
      <c r="AC238" s="23" t="str">
        <f aca="false">IF($A238="","",IF($I238="","Ara Rapor puanları eksik",IF($O238="","Ara Sunum puanları eksik",IF($T238="","Süreç Takibi puanları eksik",IF($AB238="","Final Raporu puanları eksik","Tamam")))))</f>
        <v/>
      </c>
      <c r="AD238" s="27"/>
    </row>
    <row r="239" customFormat="false" ht="19.5" hidden="false" customHeight="true" outlineLevel="0" collapsed="false">
      <c r="A239" s="21" t="str">
        <f aca="false">IF('Öğrenci Listesi'!$A239="","",'Öğrenci Listesi'!$A239)</f>
        <v/>
      </c>
      <c r="B239" s="21" t="str">
        <f aca="false">IF('Öğrenci Listesi'!$A239="","",'Öğrenci Listesi'!$D239)</f>
        <v/>
      </c>
      <c r="C239" s="23" t="str">
        <f aca="false">IF('Öğrenci Listesi'!$A239="","",'Öğrenci Listesi'!$E239)</f>
        <v/>
      </c>
      <c r="D239" s="27"/>
      <c r="E239" s="27"/>
      <c r="F239" s="27"/>
      <c r="G239" s="27"/>
      <c r="H239" s="27"/>
      <c r="I239" s="21" t="str">
        <f aca="false">IF(COUNT(D239:H239)&lt;5,"",SUM(D239:H239))</f>
        <v/>
      </c>
      <c r="J239" s="27"/>
      <c r="K239" s="27"/>
      <c r="L239" s="27"/>
      <c r="M239" s="27"/>
      <c r="N239" s="27"/>
      <c r="O239" s="21" t="str">
        <f aca="false">IF(COUNT(J239:N239)&lt;5,"",SUM(J239:N239))</f>
        <v/>
      </c>
      <c r="P239" s="27"/>
      <c r="Q239" s="27"/>
      <c r="R239" s="27"/>
      <c r="S239" s="27"/>
      <c r="T239" s="21" t="str">
        <f aca="false">IF(COUNT(P239:S239)&lt;4,"",SUM(P239:S239))</f>
        <v/>
      </c>
      <c r="U239" s="27"/>
      <c r="V239" s="27"/>
      <c r="W239" s="27"/>
      <c r="X239" s="27"/>
      <c r="Y239" s="27"/>
      <c r="Z239" s="27"/>
      <c r="AA239" s="27"/>
      <c r="AB239" s="21" t="str">
        <f aca="false">IF(COUNT(U239:AA239)&lt;7,"",SUM(U239:AA239))</f>
        <v/>
      </c>
      <c r="AC239" s="23" t="str">
        <f aca="false">IF($A239="","",IF($I239="","Ara Rapor puanları eksik",IF($O239="","Ara Sunum puanları eksik",IF($T239="","Süreç Takibi puanları eksik",IF($AB239="","Final Raporu puanları eksik","Tamam")))))</f>
        <v/>
      </c>
      <c r="AD239" s="27"/>
    </row>
    <row r="240" customFormat="false" ht="19.5" hidden="false" customHeight="true" outlineLevel="0" collapsed="false">
      <c r="A240" s="21" t="str">
        <f aca="false">IF('Öğrenci Listesi'!$A240="","",'Öğrenci Listesi'!$A240)</f>
        <v/>
      </c>
      <c r="B240" s="21" t="str">
        <f aca="false">IF('Öğrenci Listesi'!$A240="","",'Öğrenci Listesi'!$D240)</f>
        <v/>
      </c>
      <c r="C240" s="23" t="str">
        <f aca="false">IF('Öğrenci Listesi'!$A240="","",'Öğrenci Listesi'!$E240)</f>
        <v/>
      </c>
      <c r="D240" s="27"/>
      <c r="E240" s="27"/>
      <c r="F240" s="27"/>
      <c r="G240" s="27"/>
      <c r="H240" s="27"/>
      <c r="I240" s="21" t="str">
        <f aca="false">IF(COUNT(D240:H240)&lt;5,"",SUM(D240:H240))</f>
        <v/>
      </c>
      <c r="J240" s="27"/>
      <c r="K240" s="27"/>
      <c r="L240" s="27"/>
      <c r="M240" s="27"/>
      <c r="N240" s="27"/>
      <c r="O240" s="21" t="str">
        <f aca="false">IF(COUNT(J240:N240)&lt;5,"",SUM(J240:N240))</f>
        <v/>
      </c>
      <c r="P240" s="27"/>
      <c r="Q240" s="27"/>
      <c r="R240" s="27"/>
      <c r="S240" s="27"/>
      <c r="T240" s="21" t="str">
        <f aca="false">IF(COUNT(P240:S240)&lt;4,"",SUM(P240:S240))</f>
        <v/>
      </c>
      <c r="U240" s="27"/>
      <c r="V240" s="27"/>
      <c r="W240" s="27"/>
      <c r="X240" s="27"/>
      <c r="Y240" s="27"/>
      <c r="Z240" s="27"/>
      <c r="AA240" s="27"/>
      <c r="AB240" s="21" t="str">
        <f aca="false">IF(COUNT(U240:AA240)&lt;7,"",SUM(U240:AA240))</f>
        <v/>
      </c>
      <c r="AC240" s="23" t="str">
        <f aca="false">IF($A240="","",IF($I240="","Ara Rapor puanları eksik",IF($O240="","Ara Sunum puanları eksik",IF($T240="","Süreç Takibi puanları eksik",IF($AB240="","Final Raporu puanları eksik","Tamam")))))</f>
        <v/>
      </c>
      <c r="AD240" s="27"/>
    </row>
    <row r="241" customFormat="false" ht="19.5" hidden="false" customHeight="true" outlineLevel="0" collapsed="false">
      <c r="A241" s="21" t="str">
        <f aca="false">IF('Öğrenci Listesi'!$A241="","",'Öğrenci Listesi'!$A241)</f>
        <v/>
      </c>
      <c r="B241" s="21" t="str">
        <f aca="false">IF('Öğrenci Listesi'!$A241="","",'Öğrenci Listesi'!$D241)</f>
        <v/>
      </c>
      <c r="C241" s="23" t="str">
        <f aca="false">IF('Öğrenci Listesi'!$A241="","",'Öğrenci Listesi'!$E241)</f>
        <v/>
      </c>
      <c r="D241" s="27"/>
      <c r="E241" s="27"/>
      <c r="F241" s="27"/>
      <c r="G241" s="27"/>
      <c r="H241" s="27"/>
      <c r="I241" s="21" t="str">
        <f aca="false">IF(COUNT(D241:H241)&lt;5,"",SUM(D241:H241))</f>
        <v/>
      </c>
      <c r="J241" s="27"/>
      <c r="K241" s="27"/>
      <c r="L241" s="27"/>
      <c r="M241" s="27"/>
      <c r="N241" s="27"/>
      <c r="O241" s="21" t="str">
        <f aca="false">IF(COUNT(J241:N241)&lt;5,"",SUM(J241:N241))</f>
        <v/>
      </c>
      <c r="P241" s="27"/>
      <c r="Q241" s="27"/>
      <c r="R241" s="27"/>
      <c r="S241" s="27"/>
      <c r="T241" s="21" t="str">
        <f aca="false">IF(COUNT(P241:S241)&lt;4,"",SUM(P241:S241))</f>
        <v/>
      </c>
      <c r="U241" s="27"/>
      <c r="V241" s="27"/>
      <c r="W241" s="27"/>
      <c r="X241" s="27"/>
      <c r="Y241" s="27"/>
      <c r="Z241" s="27"/>
      <c r="AA241" s="27"/>
      <c r="AB241" s="21" t="str">
        <f aca="false">IF(COUNT(U241:AA241)&lt;7,"",SUM(U241:AA241))</f>
        <v/>
      </c>
      <c r="AC241" s="23" t="str">
        <f aca="false">IF($A241="","",IF($I241="","Ara Rapor puanları eksik",IF($O241="","Ara Sunum puanları eksik",IF($T241="","Süreç Takibi puanları eksik",IF($AB241="","Final Raporu puanları eksik","Tamam")))))</f>
        <v/>
      </c>
      <c r="AD241" s="27"/>
    </row>
    <row r="242" customFormat="false" ht="19.5" hidden="false" customHeight="true" outlineLevel="0" collapsed="false">
      <c r="A242" s="21" t="str">
        <f aca="false">IF('Öğrenci Listesi'!$A242="","",'Öğrenci Listesi'!$A242)</f>
        <v/>
      </c>
      <c r="B242" s="21" t="str">
        <f aca="false">IF('Öğrenci Listesi'!$A242="","",'Öğrenci Listesi'!$D242)</f>
        <v/>
      </c>
      <c r="C242" s="23" t="str">
        <f aca="false">IF('Öğrenci Listesi'!$A242="","",'Öğrenci Listesi'!$E242)</f>
        <v/>
      </c>
      <c r="D242" s="27"/>
      <c r="E242" s="27"/>
      <c r="F242" s="27"/>
      <c r="G242" s="27"/>
      <c r="H242" s="27"/>
      <c r="I242" s="21" t="str">
        <f aca="false">IF(COUNT(D242:H242)&lt;5,"",SUM(D242:H242))</f>
        <v/>
      </c>
      <c r="J242" s="27"/>
      <c r="K242" s="27"/>
      <c r="L242" s="27"/>
      <c r="M242" s="27"/>
      <c r="N242" s="27"/>
      <c r="O242" s="21" t="str">
        <f aca="false">IF(COUNT(J242:N242)&lt;5,"",SUM(J242:N242))</f>
        <v/>
      </c>
      <c r="P242" s="27"/>
      <c r="Q242" s="27"/>
      <c r="R242" s="27"/>
      <c r="S242" s="27"/>
      <c r="T242" s="21" t="str">
        <f aca="false">IF(COUNT(P242:S242)&lt;4,"",SUM(P242:S242))</f>
        <v/>
      </c>
      <c r="U242" s="27"/>
      <c r="V242" s="27"/>
      <c r="W242" s="27"/>
      <c r="X242" s="27"/>
      <c r="Y242" s="27"/>
      <c r="Z242" s="27"/>
      <c r="AA242" s="27"/>
      <c r="AB242" s="21" t="str">
        <f aca="false">IF(COUNT(U242:AA242)&lt;7,"",SUM(U242:AA242))</f>
        <v/>
      </c>
      <c r="AC242" s="23" t="str">
        <f aca="false">IF($A242="","",IF($I242="","Ara Rapor puanları eksik",IF($O242="","Ara Sunum puanları eksik",IF($T242="","Süreç Takibi puanları eksik",IF($AB242="","Final Raporu puanları eksik","Tamam")))))</f>
        <v/>
      </c>
      <c r="AD242" s="27"/>
    </row>
    <row r="243" customFormat="false" ht="19.5" hidden="false" customHeight="true" outlineLevel="0" collapsed="false">
      <c r="A243" s="21" t="str">
        <f aca="false">IF('Öğrenci Listesi'!$A243="","",'Öğrenci Listesi'!$A243)</f>
        <v/>
      </c>
      <c r="B243" s="21" t="str">
        <f aca="false">IF('Öğrenci Listesi'!$A243="","",'Öğrenci Listesi'!$D243)</f>
        <v/>
      </c>
      <c r="C243" s="23" t="str">
        <f aca="false">IF('Öğrenci Listesi'!$A243="","",'Öğrenci Listesi'!$E243)</f>
        <v/>
      </c>
      <c r="D243" s="27"/>
      <c r="E243" s="27"/>
      <c r="F243" s="27"/>
      <c r="G243" s="27"/>
      <c r="H243" s="27"/>
      <c r="I243" s="21" t="str">
        <f aca="false">IF(COUNT(D243:H243)&lt;5,"",SUM(D243:H243))</f>
        <v/>
      </c>
      <c r="J243" s="27"/>
      <c r="K243" s="27"/>
      <c r="L243" s="27"/>
      <c r="M243" s="27"/>
      <c r="N243" s="27"/>
      <c r="O243" s="21" t="str">
        <f aca="false">IF(COUNT(J243:N243)&lt;5,"",SUM(J243:N243))</f>
        <v/>
      </c>
      <c r="P243" s="27"/>
      <c r="Q243" s="27"/>
      <c r="R243" s="27"/>
      <c r="S243" s="27"/>
      <c r="T243" s="21" t="str">
        <f aca="false">IF(COUNT(P243:S243)&lt;4,"",SUM(P243:S243))</f>
        <v/>
      </c>
      <c r="U243" s="27"/>
      <c r="V243" s="27"/>
      <c r="W243" s="27"/>
      <c r="X243" s="27"/>
      <c r="Y243" s="27"/>
      <c r="Z243" s="27"/>
      <c r="AA243" s="27"/>
      <c r="AB243" s="21" t="str">
        <f aca="false">IF(COUNT(U243:AA243)&lt;7,"",SUM(U243:AA243))</f>
        <v/>
      </c>
      <c r="AC243" s="23" t="str">
        <f aca="false">IF($A243="","",IF($I243="","Ara Rapor puanları eksik",IF($O243="","Ara Sunum puanları eksik",IF($T243="","Süreç Takibi puanları eksik",IF($AB243="","Final Raporu puanları eksik","Tamam")))))</f>
        <v/>
      </c>
      <c r="AD243" s="27"/>
    </row>
    <row r="244" customFormat="false" ht="19.5" hidden="false" customHeight="true" outlineLevel="0" collapsed="false">
      <c r="A244" s="21" t="str">
        <f aca="false">IF('Öğrenci Listesi'!$A244="","",'Öğrenci Listesi'!$A244)</f>
        <v/>
      </c>
      <c r="B244" s="21" t="str">
        <f aca="false">IF('Öğrenci Listesi'!$A244="","",'Öğrenci Listesi'!$D244)</f>
        <v/>
      </c>
      <c r="C244" s="23" t="str">
        <f aca="false">IF('Öğrenci Listesi'!$A244="","",'Öğrenci Listesi'!$E244)</f>
        <v/>
      </c>
      <c r="D244" s="27"/>
      <c r="E244" s="27"/>
      <c r="F244" s="27"/>
      <c r="G244" s="27"/>
      <c r="H244" s="27"/>
      <c r="I244" s="21" t="str">
        <f aca="false">IF(COUNT(D244:H244)&lt;5,"",SUM(D244:H244))</f>
        <v/>
      </c>
      <c r="J244" s="27"/>
      <c r="K244" s="27"/>
      <c r="L244" s="27"/>
      <c r="M244" s="27"/>
      <c r="N244" s="27"/>
      <c r="O244" s="21" t="str">
        <f aca="false">IF(COUNT(J244:N244)&lt;5,"",SUM(J244:N244))</f>
        <v/>
      </c>
      <c r="P244" s="27"/>
      <c r="Q244" s="27"/>
      <c r="R244" s="27"/>
      <c r="S244" s="27"/>
      <c r="T244" s="21" t="str">
        <f aca="false">IF(COUNT(P244:S244)&lt;4,"",SUM(P244:S244))</f>
        <v/>
      </c>
      <c r="U244" s="27"/>
      <c r="V244" s="27"/>
      <c r="W244" s="27"/>
      <c r="X244" s="27"/>
      <c r="Y244" s="27"/>
      <c r="Z244" s="27"/>
      <c r="AA244" s="27"/>
      <c r="AB244" s="21" t="str">
        <f aca="false">IF(COUNT(U244:AA244)&lt;7,"",SUM(U244:AA244))</f>
        <v/>
      </c>
      <c r="AC244" s="23" t="str">
        <f aca="false">IF($A244="","",IF($I244="","Ara Rapor puanları eksik",IF($O244="","Ara Sunum puanları eksik",IF($T244="","Süreç Takibi puanları eksik",IF($AB244="","Final Raporu puanları eksik","Tamam")))))</f>
        <v/>
      </c>
      <c r="AD244" s="27"/>
    </row>
    <row r="245" customFormat="false" ht="19.5" hidden="false" customHeight="true" outlineLevel="0" collapsed="false">
      <c r="A245" s="21" t="str">
        <f aca="false">IF('Öğrenci Listesi'!$A245="","",'Öğrenci Listesi'!$A245)</f>
        <v/>
      </c>
      <c r="B245" s="21" t="str">
        <f aca="false">IF('Öğrenci Listesi'!$A245="","",'Öğrenci Listesi'!$D245)</f>
        <v/>
      </c>
      <c r="C245" s="23" t="str">
        <f aca="false">IF('Öğrenci Listesi'!$A245="","",'Öğrenci Listesi'!$E245)</f>
        <v/>
      </c>
      <c r="D245" s="27"/>
      <c r="E245" s="27"/>
      <c r="F245" s="27"/>
      <c r="G245" s="27"/>
      <c r="H245" s="27"/>
      <c r="I245" s="21" t="str">
        <f aca="false">IF(COUNT(D245:H245)&lt;5,"",SUM(D245:H245))</f>
        <v/>
      </c>
      <c r="J245" s="27"/>
      <c r="K245" s="27"/>
      <c r="L245" s="27"/>
      <c r="M245" s="27"/>
      <c r="N245" s="27"/>
      <c r="O245" s="21" t="str">
        <f aca="false">IF(COUNT(J245:N245)&lt;5,"",SUM(J245:N245))</f>
        <v/>
      </c>
      <c r="P245" s="27"/>
      <c r="Q245" s="27"/>
      <c r="R245" s="27"/>
      <c r="S245" s="27"/>
      <c r="T245" s="21" t="str">
        <f aca="false">IF(COUNT(P245:S245)&lt;4,"",SUM(P245:S245))</f>
        <v/>
      </c>
      <c r="U245" s="27"/>
      <c r="V245" s="27"/>
      <c r="W245" s="27"/>
      <c r="X245" s="27"/>
      <c r="Y245" s="27"/>
      <c r="Z245" s="27"/>
      <c r="AA245" s="27"/>
      <c r="AB245" s="21" t="str">
        <f aca="false">IF(COUNT(U245:AA245)&lt;7,"",SUM(U245:AA245))</f>
        <v/>
      </c>
      <c r="AC245" s="23" t="str">
        <f aca="false">IF($A245="","",IF($I245="","Ara Rapor puanları eksik",IF($O245="","Ara Sunum puanları eksik",IF($T245="","Süreç Takibi puanları eksik",IF($AB245="","Final Raporu puanları eksik","Tamam")))))</f>
        <v/>
      </c>
      <c r="AD245" s="27"/>
    </row>
    <row r="246" customFormat="false" ht="19.5" hidden="false" customHeight="true" outlineLevel="0" collapsed="false">
      <c r="A246" s="21" t="str">
        <f aca="false">IF('Öğrenci Listesi'!$A246="","",'Öğrenci Listesi'!$A246)</f>
        <v/>
      </c>
      <c r="B246" s="21" t="str">
        <f aca="false">IF('Öğrenci Listesi'!$A246="","",'Öğrenci Listesi'!$D246)</f>
        <v/>
      </c>
      <c r="C246" s="23" t="str">
        <f aca="false">IF('Öğrenci Listesi'!$A246="","",'Öğrenci Listesi'!$E246)</f>
        <v/>
      </c>
      <c r="D246" s="27"/>
      <c r="E246" s="27"/>
      <c r="F246" s="27"/>
      <c r="G246" s="27"/>
      <c r="H246" s="27"/>
      <c r="I246" s="21" t="str">
        <f aca="false">IF(COUNT(D246:H246)&lt;5,"",SUM(D246:H246))</f>
        <v/>
      </c>
      <c r="J246" s="27"/>
      <c r="K246" s="27"/>
      <c r="L246" s="27"/>
      <c r="M246" s="27"/>
      <c r="N246" s="27"/>
      <c r="O246" s="21" t="str">
        <f aca="false">IF(COUNT(J246:N246)&lt;5,"",SUM(J246:N246))</f>
        <v/>
      </c>
      <c r="P246" s="27"/>
      <c r="Q246" s="27"/>
      <c r="R246" s="27"/>
      <c r="S246" s="27"/>
      <c r="T246" s="21" t="str">
        <f aca="false">IF(COUNT(P246:S246)&lt;4,"",SUM(P246:S246))</f>
        <v/>
      </c>
      <c r="U246" s="27"/>
      <c r="V246" s="27"/>
      <c r="W246" s="27"/>
      <c r="X246" s="27"/>
      <c r="Y246" s="27"/>
      <c r="Z246" s="27"/>
      <c r="AA246" s="27"/>
      <c r="AB246" s="21" t="str">
        <f aca="false">IF(COUNT(U246:AA246)&lt;7,"",SUM(U246:AA246))</f>
        <v/>
      </c>
      <c r="AC246" s="23" t="str">
        <f aca="false">IF($A246="","",IF($I246="","Ara Rapor puanları eksik",IF($O246="","Ara Sunum puanları eksik",IF($T246="","Süreç Takibi puanları eksik",IF($AB246="","Final Raporu puanları eksik","Tamam")))))</f>
        <v/>
      </c>
      <c r="AD246" s="27"/>
    </row>
    <row r="247" customFormat="false" ht="19.5" hidden="false" customHeight="true" outlineLevel="0" collapsed="false">
      <c r="A247" s="21" t="str">
        <f aca="false">IF('Öğrenci Listesi'!$A247="","",'Öğrenci Listesi'!$A247)</f>
        <v/>
      </c>
      <c r="B247" s="21" t="str">
        <f aca="false">IF('Öğrenci Listesi'!$A247="","",'Öğrenci Listesi'!$D247)</f>
        <v/>
      </c>
      <c r="C247" s="23" t="str">
        <f aca="false">IF('Öğrenci Listesi'!$A247="","",'Öğrenci Listesi'!$E247)</f>
        <v/>
      </c>
      <c r="D247" s="27"/>
      <c r="E247" s="27"/>
      <c r="F247" s="27"/>
      <c r="G247" s="27"/>
      <c r="H247" s="27"/>
      <c r="I247" s="21" t="str">
        <f aca="false">IF(COUNT(D247:H247)&lt;5,"",SUM(D247:H247))</f>
        <v/>
      </c>
      <c r="J247" s="27"/>
      <c r="K247" s="27"/>
      <c r="L247" s="27"/>
      <c r="M247" s="27"/>
      <c r="N247" s="27"/>
      <c r="O247" s="21" t="str">
        <f aca="false">IF(COUNT(J247:N247)&lt;5,"",SUM(J247:N247))</f>
        <v/>
      </c>
      <c r="P247" s="27"/>
      <c r="Q247" s="27"/>
      <c r="R247" s="27"/>
      <c r="S247" s="27"/>
      <c r="T247" s="21" t="str">
        <f aca="false">IF(COUNT(P247:S247)&lt;4,"",SUM(P247:S247))</f>
        <v/>
      </c>
      <c r="U247" s="27"/>
      <c r="V247" s="27"/>
      <c r="W247" s="27"/>
      <c r="X247" s="27"/>
      <c r="Y247" s="27"/>
      <c r="Z247" s="27"/>
      <c r="AA247" s="27"/>
      <c r="AB247" s="21" t="str">
        <f aca="false">IF(COUNT(U247:AA247)&lt;7,"",SUM(U247:AA247))</f>
        <v/>
      </c>
      <c r="AC247" s="23" t="str">
        <f aca="false">IF($A247="","",IF($I247="","Ara Rapor puanları eksik",IF($O247="","Ara Sunum puanları eksik",IF($T247="","Süreç Takibi puanları eksik",IF($AB247="","Final Raporu puanları eksik","Tamam")))))</f>
        <v/>
      </c>
      <c r="AD247" s="27"/>
    </row>
    <row r="248" customFormat="false" ht="19.5" hidden="false" customHeight="true" outlineLevel="0" collapsed="false">
      <c r="A248" s="21" t="str">
        <f aca="false">IF('Öğrenci Listesi'!$A248="","",'Öğrenci Listesi'!$A248)</f>
        <v/>
      </c>
      <c r="B248" s="21" t="str">
        <f aca="false">IF('Öğrenci Listesi'!$A248="","",'Öğrenci Listesi'!$D248)</f>
        <v/>
      </c>
      <c r="C248" s="23" t="str">
        <f aca="false">IF('Öğrenci Listesi'!$A248="","",'Öğrenci Listesi'!$E248)</f>
        <v/>
      </c>
      <c r="D248" s="27"/>
      <c r="E248" s="27"/>
      <c r="F248" s="27"/>
      <c r="G248" s="27"/>
      <c r="H248" s="27"/>
      <c r="I248" s="21" t="str">
        <f aca="false">IF(COUNT(D248:H248)&lt;5,"",SUM(D248:H248))</f>
        <v/>
      </c>
      <c r="J248" s="27"/>
      <c r="K248" s="27"/>
      <c r="L248" s="27"/>
      <c r="M248" s="27"/>
      <c r="N248" s="27"/>
      <c r="O248" s="21" t="str">
        <f aca="false">IF(COUNT(J248:N248)&lt;5,"",SUM(J248:N248))</f>
        <v/>
      </c>
      <c r="P248" s="27"/>
      <c r="Q248" s="27"/>
      <c r="R248" s="27"/>
      <c r="S248" s="27"/>
      <c r="T248" s="21" t="str">
        <f aca="false">IF(COUNT(P248:S248)&lt;4,"",SUM(P248:S248))</f>
        <v/>
      </c>
      <c r="U248" s="27"/>
      <c r="V248" s="27"/>
      <c r="W248" s="27"/>
      <c r="X248" s="27"/>
      <c r="Y248" s="27"/>
      <c r="Z248" s="27"/>
      <c r="AA248" s="27"/>
      <c r="AB248" s="21" t="str">
        <f aca="false">IF(COUNT(U248:AA248)&lt;7,"",SUM(U248:AA248))</f>
        <v/>
      </c>
      <c r="AC248" s="23" t="str">
        <f aca="false">IF($A248="","",IF($I248="","Ara Rapor puanları eksik",IF($O248="","Ara Sunum puanları eksik",IF($T248="","Süreç Takibi puanları eksik",IF($AB248="","Final Raporu puanları eksik","Tamam")))))</f>
        <v/>
      </c>
      <c r="AD248" s="27"/>
    </row>
    <row r="249" customFormat="false" ht="19.5" hidden="false" customHeight="true" outlineLevel="0" collapsed="false">
      <c r="A249" s="21" t="str">
        <f aca="false">IF('Öğrenci Listesi'!$A249="","",'Öğrenci Listesi'!$A249)</f>
        <v/>
      </c>
      <c r="B249" s="21" t="str">
        <f aca="false">IF('Öğrenci Listesi'!$A249="","",'Öğrenci Listesi'!$D249)</f>
        <v/>
      </c>
      <c r="C249" s="23" t="str">
        <f aca="false">IF('Öğrenci Listesi'!$A249="","",'Öğrenci Listesi'!$E249)</f>
        <v/>
      </c>
      <c r="D249" s="27"/>
      <c r="E249" s="27"/>
      <c r="F249" s="27"/>
      <c r="G249" s="27"/>
      <c r="H249" s="27"/>
      <c r="I249" s="21" t="str">
        <f aca="false">IF(COUNT(D249:H249)&lt;5,"",SUM(D249:H249))</f>
        <v/>
      </c>
      <c r="J249" s="27"/>
      <c r="K249" s="27"/>
      <c r="L249" s="27"/>
      <c r="M249" s="27"/>
      <c r="N249" s="27"/>
      <c r="O249" s="21" t="str">
        <f aca="false">IF(COUNT(J249:N249)&lt;5,"",SUM(J249:N249))</f>
        <v/>
      </c>
      <c r="P249" s="27"/>
      <c r="Q249" s="27"/>
      <c r="R249" s="27"/>
      <c r="S249" s="27"/>
      <c r="T249" s="21" t="str">
        <f aca="false">IF(COUNT(P249:S249)&lt;4,"",SUM(P249:S249))</f>
        <v/>
      </c>
      <c r="U249" s="27"/>
      <c r="V249" s="27"/>
      <c r="W249" s="27"/>
      <c r="X249" s="27"/>
      <c r="Y249" s="27"/>
      <c r="Z249" s="27"/>
      <c r="AA249" s="27"/>
      <c r="AB249" s="21" t="str">
        <f aca="false">IF(COUNT(U249:AA249)&lt;7,"",SUM(U249:AA249))</f>
        <v/>
      </c>
      <c r="AC249" s="23" t="str">
        <f aca="false">IF($A249="","",IF($I249="","Ara Rapor puanları eksik",IF($O249="","Ara Sunum puanları eksik",IF($T249="","Süreç Takibi puanları eksik",IF($AB249="","Final Raporu puanları eksik","Tamam")))))</f>
        <v/>
      </c>
      <c r="AD249" s="27"/>
    </row>
    <row r="250" customFormat="false" ht="19.5" hidden="false" customHeight="true" outlineLevel="0" collapsed="false">
      <c r="A250" s="21" t="str">
        <f aca="false">IF('Öğrenci Listesi'!$A250="","",'Öğrenci Listesi'!$A250)</f>
        <v/>
      </c>
      <c r="B250" s="21" t="str">
        <f aca="false">IF('Öğrenci Listesi'!$A250="","",'Öğrenci Listesi'!$D250)</f>
        <v/>
      </c>
      <c r="C250" s="23" t="str">
        <f aca="false">IF('Öğrenci Listesi'!$A250="","",'Öğrenci Listesi'!$E250)</f>
        <v/>
      </c>
      <c r="D250" s="27"/>
      <c r="E250" s="27"/>
      <c r="F250" s="27"/>
      <c r="G250" s="27"/>
      <c r="H250" s="27"/>
      <c r="I250" s="21" t="str">
        <f aca="false">IF(COUNT(D250:H250)&lt;5,"",SUM(D250:H250))</f>
        <v/>
      </c>
      <c r="J250" s="27"/>
      <c r="K250" s="27"/>
      <c r="L250" s="27"/>
      <c r="M250" s="27"/>
      <c r="N250" s="27"/>
      <c r="O250" s="21" t="str">
        <f aca="false">IF(COUNT(J250:N250)&lt;5,"",SUM(J250:N250))</f>
        <v/>
      </c>
      <c r="P250" s="27"/>
      <c r="Q250" s="27"/>
      <c r="R250" s="27"/>
      <c r="S250" s="27"/>
      <c r="T250" s="21" t="str">
        <f aca="false">IF(COUNT(P250:S250)&lt;4,"",SUM(P250:S250))</f>
        <v/>
      </c>
      <c r="U250" s="27"/>
      <c r="V250" s="27"/>
      <c r="W250" s="27"/>
      <c r="X250" s="27"/>
      <c r="Y250" s="27"/>
      <c r="Z250" s="27"/>
      <c r="AA250" s="27"/>
      <c r="AB250" s="21" t="str">
        <f aca="false">IF(COUNT(U250:AA250)&lt;7,"",SUM(U250:AA250))</f>
        <v/>
      </c>
      <c r="AC250" s="23" t="str">
        <f aca="false">IF($A250="","",IF($I250="","Ara Rapor puanları eksik",IF($O250="","Ara Sunum puanları eksik",IF($T250="","Süreç Takibi puanları eksik",IF($AB250="","Final Raporu puanları eksik","Tamam")))))</f>
        <v/>
      </c>
      <c r="AD250" s="27"/>
    </row>
    <row r="251" customFormat="false" ht="19.5" hidden="false" customHeight="true" outlineLevel="0" collapsed="false">
      <c r="A251" s="21" t="str">
        <f aca="false">IF('Öğrenci Listesi'!$A251="","",'Öğrenci Listesi'!$A251)</f>
        <v/>
      </c>
      <c r="B251" s="21" t="str">
        <f aca="false">IF('Öğrenci Listesi'!$A251="","",'Öğrenci Listesi'!$D251)</f>
        <v/>
      </c>
      <c r="C251" s="23" t="str">
        <f aca="false">IF('Öğrenci Listesi'!$A251="","",'Öğrenci Listesi'!$E251)</f>
        <v/>
      </c>
      <c r="D251" s="27"/>
      <c r="E251" s="27"/>
      <c r="F251" s="27"/>
      <c r="G251" s="27"/>
      <c r="H251" s="27"/>
      <c r="I251" s="21" t="str">
        <f aca="false">IF(COUNT(D251:H251)&lt;5,"",SUM(D251:H251))</f>
        <v/>
      </c>
      <c r="J251" s="27"/>
      <c r="K251" s="27"/>
      <c r="L251" s="27"/>
      <c r="M251" s="27"/>
      <c r="N251" s="27"/>
      <c r="O251" s="21" t="str">
        <f aca="false">IF(COUNT(J251:N251)&lt;5,"",SUM(J251:N251))</f>
        <v/>
      </c>
      <c r="P251" s="27"/>
      <c r="Q251" s="27"/>
      <c r="R251" s="27"/>
      <c r="S251" s="27"/>
      <c r="T251" s="21" t="str">
        <f aca="false">IF(COUNT(P251:S251)&lt;4,"",SUM(P251:S251))</f>
        <v/>
      </c>
      <c r="U251" s="27"/>
      <c r="V251" s="27"/>
      <c r="W251" s="27"/>
      <c r="X251" s="27"/>
      <c r="Y251" s="27"/>
      <c r="Z251" s="27"/>
      <c r="AA251" s="27"/>
      <c r="AB251" s="21" t="str">
        <f aca="false">IF(COUNT(U251:AA251)&lt;7,"",SUM(U251:AA251))</f>
        <v/>
      </c>
      <c r="AC251" s="23" t="str">
        <f aca="false">IF($A251="","",IF($I251="","Ara Rapor puanları eksik",IF($O251="","Ara Sunum puanları eksik",IF($T251="","Süreç Takibi puanları eksik",IF($AB251="","Final Raporu puanları eksik","Tamam")))))</f>
        <v/>
      </c>
      <c r="AD251" s="27"/>
    </row>
    <row r="252" customFormat="false" ht="19.5" hidden="false" customHeight="true" outlineLevel="0" collapsed="false">
      <c r="A252" s="21" t="str">
        <f aca="false">IF('Öğrenci Listesi'!$A252="","",'Öğrenci Listesi'!$A252)</f>
        <v/>
      </c>
      <c r="B252" s="21" t="str">
        <f aca="false">IF('Öğrenci Listesi'!$A252="","",'Öğrenci Listesi'!$D252)</f>
        <v/>
      </c>
      <c r="C252" s="23" t="str">
        <f aca="false">IF('Öğrenci Listesi'!$A252="","",'Öğrenci Listesi'!$E252)</f>
        <v/>
      </c>
      <c r="D252" s="27"/>
      <c r="E252" s="27"/>
      <c r="F252" s="27"/>
      <c r="G252" s="27"/>
      <c r="H252" s="27"/>
      <c r="I252" s="21" t="str">
        <f aca="false">IF(COUNT(D252:H252)&lt;5,"",SUM(D252:H252))</f>
        <v/>
      </c>
      <c r="J252" s="27"/>
      <c r="K252" s="27"/>
      <c r="L252" s="27"/>
      <c r="M252" s="27"/>
      <c r="N252" s="27"/>
      <c r="O252" s="21" t="str">
        <f aca="false">IF(COUNT(J252:N252)&lt;5,"",SUM(J252:N252))</f>
        <v/>
      </c>
      <c r="P252" s="27"/>
      <c r="Q252" s="27"/>
      <c r="R252" s="27"/>
      <c r="S252" s="27"/>
      <c r="T252" s="21" t="str">
        <f aca="false">IF(COUNT(P252:S252)&lt;4,"",SUM(P252:S252))</f>
        <v/>
      </c>
      <c r="U252" s="27"/>
      <c r="V252" s="27"/>
      <c r="W252" s="27"/>
      <c r="X252" s="27"/>
      <c r="Y252" s="27"/>
      <c r="Z252" s="27"/>
      <c r="AA252" s="27"/>
      <c r="AB252" s="21" t="str">
        <f aca="false">IF(COUNT(U252:AA252)&lt;7,"",SUM(U252:AA252))</f>
        <v/>
      </c>
      <c r="AC252" s="23" t="str">
        <f aca="false">IF($A252="","",IF($I252="","Ara Rapor puanları eksik",IF($O252="","Ara Sunum puanları eksik",IF($T252="","Süreç Takibi puanları eksik",IF($AB252="","Final Raporu puanları eksik","Tamam")))))</f>
        <v/>
      </c>
      <c r="AD252" s="27"/>
    </row>
    <row r="253" customFormat="false" ht="19.5" hidden="false" customHeight="true" outlineLevel="0" collapsed="false">
      <c r="A253" s="21" t="str">
        <f aca="false">IF('Öğrenci Listesi'!$A253="","",'Öğrenci Listesi'!$A253)</f>
        <v/>
      </c>
      <c r="B253" s="21" t="str">
        <f aca="false">IF('Öğrenci Listesi'!$A253="","",'Öğrenci Listesi'!$D253)</f>
        <v/>
      </c>
      <c r="C253" s="23" t="str">
        <f aca="false">IF('Öğrenci Listesi'!$A253="","",'Öğrenci Listesi'!$E253)</f>
        <v/>
      </c>
      <c r="D253" s="27"/>
      <c r="E253" s="27"/>
      <c r="F253" s="27"/>
      <c r="G253" s="27"/>
      <c r="H253" s="27"/>
      <c r="I253" s="21" t="str">
        <f aca="false">IF(COUNT(D253:H253)&lt;5,"",SUM(D253:H253))</f>
        <v/>
      </c>
      <c r="J253" s="27"/>
      <c r="K253" s="27"/>
      <c r="L253" s="27"/>
      <c r="M253" s="27"/>
      <c r="N253" s="27"/>
      <c r="O253" s="21" t="str">
        <f aca="false">IF(COUNT(J253:N253)&lt;5,"",SUM(J253:N253))</f>
        <v/>
      </c>
      <c r="P253" s="27"/>
      <c r="Q253" s="27"/>
      <c r="R253" s="27"/>
      <c r="S253" s="27"/>
      <c r="T253" s="21" t="str">
        <f aca="false">IF(COUNT(P253:S253)&lt;4,"",SUM(P253:S253))</f>
        <v/>
      </c>
      <c r="U253" s="27"/>
      <c r="V253" s="27"/>
      <c r="W253" s="27"/>
      <c r="X253" s="27"/>
      <c r="Y253" s="27"/>
      <c r="Z253" s="27"/>
      <c r="AA253" s="27"/>
      <c r="AB253" s="21" t="str">
        <f aca="false">IF(COUNT(U253:AA253)&lt;7,"",SUM(U253:AA253))</f>
        <v/>
      </c>
      <c r="AC253" s="23" t="str">
        <f aca="false">IF($A253="","",IF($I253="","Ara Rapor puanları eksik",IF($O253="","Ara Sunum puanları eksik",IF($T253="","Süreç Takibi puanları eksik",IF($AB253="","Final Raporu puanları eksik","Tamam")))))</f>
        <v/>
      </c>
      <c r="AD253" s="27"/>
    </row>
  </sheetData>
  <sheetProtection sheet="true" formatCells="false"/>
  <mergeCells count="6">
    <mergeCell ref="A1:C1"/>
    <mergeCell ref="D1:I1"/>
    <mergeCell ref="J1:O1"/>
    <mergeCell ref="P1:T1"/>
    <mergeCell ref="U1:AB1"/>
    <mergeCell ref="AC1:AD1"/>
  </mergeCells>
  <dataValidations count="7">
    <dataValidation allowBlank="true" error="0 ile 25 arasında tam sayı giriniz." errorStyle="stop" errorTitle="Geçersiz puan" operator="between" showDropDown="false" showErrorMessage="true" showInputMessage="false" sqref="D4:D253 F4:F253 J4:J253 M4:M253 R4:R253" type="whole">
      <formula1>0</formula1>
      <formula2>25</formula2>
    </dataValidation>
    <dataValidation allowBlank="true" error="0 ile 20 arasında tam sayı giriniz." errorStyle="stop" errorTitle="Geçersiz puan" operator="between" showDropDown="false" showErrorMessage="true" showInputMessage="false" sqref="E4:E253 K4:L253 U4:W253" type="whole">
      <formula1>0</formula1>
      <formula2>20</formula2>
    </dataValidation>
    <dataValidation allowBlank="true" error="0 ile 15 arasında tam sayı giriniz." errorStyle="stop" errorTitle="Geçersiz puan" operator="between" showDropDown="false" showErrorMessage="true" showInputMessage="false" sqref="G4:H253 S4:S253 X4:X253" type="whole">
      <formula1>0</formula1>
      <formula2>15</formula2>
    </dataValidation>
    <dataValidation allowBlank="true" error="0 ile 10 arasında tam sayı giriniz." errorStyle="stop" errorTitle="Geçersiz puan" operator="between" showDropDown="false" showErrorMessage="true" showInputMessage="false" sqref="N4:N253 Y4:Y253 AA4:AA253" type="whole">
      <formula1>0</formula1>
      <formula2>10</formula2>
    </dataValidation>
    <dataValidation allowBlank="true" error="0 ile 30 arasında tam sayı giriniz." errorStyle="stop" errorTitle="Geçersiz puan" operator="between" showDropDown="false" showErrorMessage="true" showInputMessage="false" sqref="P4:Q253" type="whole">
      <formula1>0</formula1>
      <formula2>30</formula2>
    </dataValidation>
    <dataValidation allowBlank="true" error="0 ile 5 arasında tam sayı giriniz." errorStyle="stop" errorTitle="Geçersiz puan" operator="between" showDropDown="false" showErrorMessage="true" showInputMessage="false" sqref="Z4:Z253" type="whole">
      <formula1>0</formula1>
      <formula2>5</formula2>
    </dataValidation>
    <dataValidation allowBlank="true" errorStyle="stop" operator="between" showDropDown="false" showErrorMessage="false" showInputMessage="false" sqref="AD4:AD253" type="list">
      <formula1>"Evet"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EK-6 · Danışman Puan Girişi</oddHeader>
    <oddFooter>&amp;R&amp;8 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5" min="3" style="0" width="13"/>
    <col collapsed="false" customWidth="true" hidden="false" outlineLevel="0" max="6" min="6" style="0" width="9.56"/>
    <col collapsed="false" customWidth="true" hidden="false" outlineLevel="0" max="9" min="7" style="0" width="13"/>
    <col collapsed="false" customWidth="true" hidden="false" outlineLevel="0" max="10" min="10" style="0" width="9.56"/>
    <col collapsed="false" customWidth="true" hidden="false" outlineLevel="0" max="13" min="11" style="0" width="13"/>
    <col collapsed="false" customWidth="true" hidden="false" outlineLevel="0" max="14" min="14" style="0" width="24"/>
    <col collapsed="false" customWidth="true" hidden="false" outlineLevel="0" max="15" min="15" style="0" width="11"/>
    <col collapsed="false" customWidth="true" hidden="false" outlineLevel="0" max="19" min="16" style="0" width="9.56"/>
    <col collapsed="false" customWidth="true" hidden="false" outlineLevel="0" max="21" min="20" style="0" width="13"/>
    <col collapsed="false" customWidth="true" hidden="false" outlineLevel="0" max="22" min="22" style="0" width="15"/>
    <col collapsed="false" customWidth="true" hidden="false" outlineLevel="0" max="23" min="23" style="0" width="24"/>
    <col collapsed="false" customWidth="true" hidden="false" outlineLevel="0" max="24" min="24" style="0" width="11"/>
    <col collapsed="false" customWidth="true" hidden="false" outlineLevel="0" max="28" min="25" style="0" width="9.56"/>
    <col collapsed="false" customWidth="true" hidden="false" outlineLevel="0" max="30" min="29" style="0" width="13"/>
    <col collapsed="false" customWidth="true" hidden="false" outlineLevel="0" max="31" min="31" style="0" width="15"/>
    <col collapsed="false" customWidth="true" hidden="false" outlineLevel="0" max="32" min="32" style="0" width="24"/>
    <col collapsed="false" customWidth="true" hidden="false" outlineLevel="0" max="33" min="33" style="0" width="11"/>
    <col collapsed="false" customWidth="true" hidden="false" outlineLevel="0" max="37" min="34" style="0" width="9.56"/>
    <col collapsed="false" customWidth="true" hidden="false" outlineLevel="0" max="39" min="38" style="0" width="13"/>
    <col collapsed="false" customWidth="true" hidden="false" outlineLevel="0" max="40" min="40" style="0" width="15"/>
    <col collapsed="false" customWidth="true" hidden="false" outlineLevel="0" max="41" min="41" style="0" width="24"/>
    <col collapsed="false" customWidth="true" hidden="false" outlineLevel="0" max="42" min="42" style="0" width="11"/>
    <col collapsed="false" customWidth="true" hidden="false" outlineLevel="0" max="46" min="43" style="0" width="9.56"/>
    <col collapsed="false" customWidth="true" hidden="false" outlineLevel="0" max="48" min="47" style="0" width="13"/>
    <col collapsed="false" customWidth="true" hidden="false" outlineLevel="0" max="49" min="49" style="0" width="15"/>
    <col collapsed="false" customWidth="true" hidden="false" outlineLevel="0" max="50" min="50" style="0" width="24"/>
    <col collapsed="false" customWidth="true" hidden="false" outlineLevel="0" max="51" min="51" style="0" width="11"/>
    <col collapsed="false" customWidth="true" hidden="false" outlineLevel="0" max="55" min="52" style="0" width="9.56"/>
    <col collapsed="false" customWidth="true" hidden="false" outlineLevel="0" max="57" min="56" style="0" width="13"/>
    <col collapsed="false" customWidth="true" hidden="false" outlineLevel="0" max="58" min="58" style="0" width="15"/>
  </cols>
  <sheetData>
    <row r="1" customFormat="false" ht="24" hidden="false" customHeight="true" outlineLevel="0" collapsed="false">
      <c r="A1" s="2" t="s">
        <v>221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customFormat="false" ht="27.75" hidden="false" customHeight="true" outlineLevel="0" collapsed="false">
      <c r="A2" s="18" t="s">
        <v>222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</row>
    <row r="3" customFormat="false" ht="21.75" hidden="false" customHeight="true" outlineLevel="0" collapsed="false">
      <c r="A3" s="25" t="s">
        <v>223</v>
      </c>
      <c r="B3" s="25"/>
      <c r="C3" s="25"/>
      <c r="D3" s="25"/>
      <c r="E3" s="25"/>
      <c r="F3" s="25" t="s">
        <v>224</v>
      </c>
      <c r="G3" s="25"/>
      <c r="H3" s="25"/>
      <c r="I3" s="25"/>
      <c r="J3" s="25" t="s">
        <v>225</v>
      </c>
      <c r="K3" s="25"/>
      <c r="L3" s="25"/>
      <c r="M3" s="25"/>
      <c r="N3" s="28" t="s">
        <v>226</v>
      </c>
      <c r="O3" s="28"/>
      <c r="P3" s="28"/>
      <c r="Q3" s="28"/>
      <c r="R3" s="28"/>
      <c r="S3" s="28"/>
      <c r="T3" s="28"/>
      <c r="U3" s="28"/>
      <c r="V3" s="28"/>
      <c r="W3" s="28" t="s">
        <v>227</v>
      </c>
      <c r="X3" s="28"/>
      <c r="Y3" s="28"/>
      <c r="Z3" s="28"/>
      <c r="AA3" s="28"/>
      <c r="AB3" s="28"/>
      <c r="AC3" s="28"/>
      <c r="AD3" s="28"/>
      <c r="AE3" s="28"/>
      <c r="AF3" s="28" t="s">
        <v>228</v>
      </c>
      <c r="AG3" s="28"/>
      <c r="AH3" s="28"/>
      <c r="AI3" s="28"/>
      <c r="AJ3" s="28"/>
      <c r="AK3" s="28"/>
      <c r="AL3" s="28"/>
      <c r="AM3" s="28"/>
      <c r="AN3" s="28"/>
      <c r="AO3" s="28" t="s">
        <v>229</v>
      </c>
      <c r="AP3" s="28"/>
      <c r="AQ3" s="28"/>
      <c r="AR3" s="28"/>
      <c r="AS3" s="28"/>
      <c r="AT3" s="28"/>
      <c r="AU3" s="28"/>
      <c r="AV3" s="28"/>
      <c r="AW3" s="28"/>
      <c r="AX3" s="29"/>
    </row>
    <row r="4" customFormat="false" ht="43.5" hidden="false" customHeight="true" outlineLevel="0" collapsed="false">
      <c r="A4" s="5" t="s">
        <v>154</v>
      </c>
      <c r="B4" s="5" t="s">
        <v>175</v>
      </c>
      <c r="C4" s="5" t="s">
        <v>176</v>
      </c>
      <c r="D4" s="5" t="s">
        <v>230</v>
      </c>
      <c r="E4" s="5" t="s">
        <v>231</v>
      </c>
      <c r="F4" s="5" t="s">
        <v>232</v>
      </c>
      <c r="G4" s="5" t="s">
        <v>233</v>
      </c>
      <c r="H4" s="5" t="s">
        <v>234</v>
      </c>
      <c r="I4" s="5" t="s">
        <v>235</v>
      </c>
      <c r="J4" s="5" t="s">
        <v>232</v>
      </c>
      <c r="K4" s="5" t="s">
        <v>233</v>
      </c>
      <c r="L4" s="5" t="s">
        <v>234</v>
      </c>
      <c r="M4" s="5" t="s">
        <v>236</v>
      </c>
      <c r="N4" s="5" t="s">
        <v>237</v>
      </c>
      <c r="O4" s="5" t="s">
        <v>238</v>
      </c>
      <c r="P4" s="5" t="s">
        <v>239</v>
      </c>
      <c r="Q4" s="5" t="s">
        <v>240</v>
      </c>
      <c r="R4" s="5" t="s">
        <v>241</v>
      </c>
      <c r="S4" s="5" t="s">
        <v>242</v>
      </c>
      <c r="T4" s="5" t="s">
        <v>243</v>
      </c>
      <c r="U4" s="5" t="s">
        <v>244</v>
      </c>
      <c r="V4" s="5" t="s">
        <v>245</v>
      </c>
      <c r="W4" s="5" t="s">
        <v>246</v>
      </c>
      <c r="X4" s="5" t="s">
        <v>238</v>
      </c>
      <c r="Y4" s="5" t="s">
        <v>239</v>
      </c>
      <c r="Z4" s="5" t="s">
        <v>240</v>
      </c>
      <c r="AA4" s="5" t="s">
        <v>241</v>
      </c>
      <c r="AB4" s="5" t="s">
        <v>242</v>
      </c>
      <c r="AC4" s="5" t="s">
        <v>243</v>
      </c>
      <c r="AD4" s="5" t="s">
        <v>244</v>
      </c>
      <c r="AE4" s="5" t="s">
        <v>245</v>
      </c>
      <c r="AF4" s="5" t="s">
        <v>247</v>
      </c>
      <c r="AG4" s="5" t="s">
        <v>238</v>
      </c>
      <c r="AH4" s="5" t="s">
        <v>239</v>
      </c>
      <c r="AI4" s="5" t="s">
        <v>240</v>
      </c>
      <c r="AJ4" s="5" t="s">
        <v>241</v>
      </c>
      <c r="AK4" s="5" t="s">
        <v>242</v>
      </c>
      <c r="AL4" s="5" t="s">
        <v>243</v>
      </c>
      <c r="AM4" s="5" t="s">
        <v>244</v>
      </c>
      <c r="AN4" s="5" t="s">
        <v>245</v>
      </c>
      <c r="AO4" s="5" t="s">
        <v>248</v>
      </c>
      <c r="AP4" s="5" t="s">
        <v>238</v>
      </c>
      <c r="AQ4" s="5" t="s">
        <v>239</v>
      </c>
      <c r="AR4" s="5" t="s">
        <v>240</v>
      </c>
      <c r="AS4" s="5" t="s">
        <v>241</v>
      </c>
      <c r="AT4" s="5" t="s">
        <v>242</v>
      </c>
      <c r="AU4" s="5" t="s">
        <v>243</v>
      </c>
      <c r="AV4" s="5" t="s">
        <v>244</v>
      </c>
      <c r="AW4" s="5" t="s">
        <v>245</v>
      </c>
      <c r="AX4" s="5"/>
      <c r="AY4" s="5"/>
      <c r="AZ4" s="5"/>
      <c r="BA4" s="5"/>
      <c r="BB4" s="5"/>
      <c r="BC4" s="5"/>
      <c r="BD4" s="5"/>
      <c r="BE4" s="5"/>
      <c r="BF4" s="5"/>
    </row>
    <row r="5" customFormat="false" ht="15.75" hidden="false" customHeight="true" outlineLevel="0" collapsed="false">
      <c r="E5" s="26" t="s">
        <v>220</v>
      </c>
      <c r="F5" s="26" t="n">
        <v>20</v>
      </c>
      <c r="G5" s="26" t="n">
        <v>15</v>
      </c>
      <c r="H5" s="26" t="n">
        <v>25</v>
      </c>
      <c r="J5" s="26" t="n">
        <v>20</v>
      </c>
      <c r="K5" s="26" t="n">
        <v>15</v>
      </c>
      <c r="L5" s="26" t="n">
        <v>25</v>
      </c>
      <c r="O5" s="26"/>
      <c r="P5" s="26" t="n">
        <v>25</v>
      </c>
      <c r="Q5" s="26" t="n">
        <v>15</v>
      </c>
      <c r="R5" s="26" t="n">
        <v>25</v>
      </c>
      <c r="S5" s="26" t="n">
        <v>15</v>
      </c>
      <c r="W5" s="26"/>
      <c r="X5" s="26"/>
      <c r="Y5" s="26" t="n">
        <v>25</v>
      </c>
      <c r="Z5" s="26" t="n">
        <v>15</v>
      </c>
      <c r="AA5" s="26" t="n">
        <v>25</v>
      </c>
      <c r="AB5" s="26" t="n">
        <v>15</v>
      </c>
      <c r="AE5" s="26"/>
      <c r="AF5" s="26"/>
      <c r="AG5" s="26"/>
      <c r="AH5" s="26" t="n">
        <v>25</v>
      </c>
      <c r="AI5" s="26" t="n">
        <v>15</v>
      </c>
      <c r="AJ5" s="26" t="n">
        <v>25</v>
      </c>
      <c r="AK5" s="26" t="n">
        <v>15</v>
      </c>
      <c r="AM5" s="26"/>
      <c r="AN5" s="26"/>
      <c r="AO5" s="26"/>
      <c r="AP5" s="26"/>
      <c r="AQ5" s="26" t="n">
        <v>25</v>
      </c>
      <c r="AR5" s="26" t="n">
        <v>15</v>
      </c>
      <c r="AS5" s="26" t="n">
        <v>25</v>
      </c>
      <c r="AT5" s="26" t="n">
        <v>15</v>
      </c>
      <c r="AU5" s="26"/>
      <c r="AV5" s="26"/>
      <c r="AW5" s="26"/>
      <c r="AX5" s="26"/>
      <c r="AZ5" s="26"/>
      <c r="BA5" s="26"/>
      <c r="BB5" s="26"/>
      <c r="BC5" s="26"/>
    </row>
    <row r="6" customFormat="false" ht="21.75" hidden="false" customHeight="true" outlineLevel="0" collapsed="false">
      <c r="A6" s="19" t="n">
        <v>1</v>
      </c>
      <c r="B6" s="23" t="str">
        <f aca="false">IFERROR(INDEX('Projeler ve Jüri'!$C$4:$C$53,MATCH($A6,'Projeler ve Jüri'!$A$4:$A$53,0))&amp;"","")</f>
        <v>(ÖRNEK) Akıllı Kampüs İçin Doluluk Tahmin Sistemi</v>
      </c>
      <c r="C6" s="23" t="str">
        <f aca="false">IFERROR(INDEX('Projeler ve Jüri'!$B$4:$B$53,MATCH($A6,'Projeler ve Jüri'!$A$4:$A$53,0))&amp;"","")</f>
        <v>(ÖRNEK) Dr. Öğr. Üyesi Ahmet YILMAZ</v>
      </c>
      <c r="D6" s="23" t="str">
        <f aca="false">IFERROR(INDEX('Projeler ve Jüri'!$E$4:$E$53,MATCH($A6,'Projeler ve Jüri'!$A$4:$A$53,0))&amp;"","")</f>
        <v>(ÖRNEK) Arş. Gör. Ayşe DEMİR</v>
      </c>
      <c r="E6" s="23" t="str">
        <f aca="false">IFERROR(INDEX('Projeler ve Jüri'!$F$4:$F$53,MATCH($A6,'Projeler ve Jüri'!$A$4:$A$53,0))&amp;"","")</f>
        <v>(ÖRNEK) Arş. Gör. Mehmet KAYA</v>
      </c>
      <c r="F6" s="22" t="n">
        <v>13</v>
      </c>
      <c r="G6" s="22" t="n">
        <v>10</v>
      </c>
      <c r="H6" s="22" t="n">
        <v>16</v>
      </c>
      <c r="I6" s="21" t="n">
        <f aca="false">IF(COUNT(F6:H6)&lt;3,"",SUM(F6:H6))</f>
        <v>39</v>
      </c>
      <c r="J6" s="22" t="n">
        <v>15</v>
      </c>
      <c r="K6" s="22" t="n">
        <v>12</v>
      </c>
      <c r="L6" s="22" t="n">
        <v>20</v>
      </c>
      <c r="M6" s="21" t="n">
        <f aca="false">IF(COUNT(J6:L6)&lt;3,"",SUM(J6:L6))</f>
        <v>47</v>
      </c>
      <c r="N6" s="23" t="str">
        <f aca="false">IF($A6="","",IFERROR(INDEX('Öğrenci Listesi'!$D$4:$D$253,MATCH($A6&amp;"#1",'Öğrenci Listesi'!$F$4:$F$253,0))&amp;" – "&amp;INDEX('Öğrenci Listesi'!$E$4:$E$253,MATCH($A6&amp;"#1",'Öğrenci Listesi'!$F$4:$F$253,0)),""))</f>
        <v>23030001 – (ÖRNEK) Ece AKIN</v>
      </c>
      <c r="O6" s="27"/>
      <c r="P6" s="27" t="n">
        <v>17</v>
      </c>
      <c r="Q6" s="27" t="n">
        <v>10</v>
      </c>
      <c r="R6" s="27" t="n">
        <v>21</v>
      </c>
      <c r="S6" s="27" t="n">
        <v>11</v>
      </c>
      <c r="T6" s="21" t="n">
        <f aca="false">IF(OR($I6="",COUNT(P6,Q6)&lt;2),"",$I6+P6+Q6)</f>
        <v>66</v>
      </c>
      <c r="U6" s="21" t="n">
        <f aca="false">IF(OR($M6="",COUNT(R6,S6)&lt;2),"",$M6+R6+S6)</f>
        <v>79</v>
      </c>
      <c r="V6" s="21" t="n">
        <f aca="false">IF($N6="","",IF(O6="Katılmadı",0,IF(OR(T6="",U6=""),"",ROUND(AVERAGE(T6,U6),2))))</f>
        <v>72.5</v>
      </c>
      <c r="W6" s="23" t="str">
        <f aca="false">IF($A6="","",IFERROR(INDEX('Öğrenci Listesi'!$D$4:$D$253,MATCH($A6&amp;"#2",'Öğrenci Listesi'!$F$4:$F$253,0))&amp;" – "&amp;INDEX('Öğrenci Listesi'!$E$4:$E$253,MATCH($A6&amp;"#2",'Öğrenci Listesi'!$F$4:$F$253,0)),""))</f>
        <v>23030002 – (ÖRNEK) Kaan DEMİRTAŞ</v>
      </c>
      <c r="X6" s="27" t="s">
        <v>238</v>
      </c>
      <c r="Y6" s="27"/>
      <c r="Z6" s="27"/>
      <c r="AA6" s="27"/>
      <c r="AB6" s="27"/>
      <c r="AC6" s="21" t="str">
        <f aca="false">IF(OR($I6="",COUNT(Y6,Z6)&lt;2),"",$I6+Y6+Z6)</f>
        <v/>
      </c>
      <c r="AD6" s="21" t="str">
        <f aca="false">IF(OR($M6="",COUNT(AA6,AB6)&lt;2),"",$M6+AA6+AB6)</f>
        <v/>
      </c>
      <c r="AE6" s="21" t="n">
        <f aca="false">IF($W6="","",IF(X6="Katılmadı",0,IF(OR(AC6="",AD6=""),"",ROUND(AVERAGE(AC6,AD6),2))))</f>
        <v>0</v>
      </c>
      <c r="AF6" s="23" t="str">
        <f aca="false">IF($A6="","",IFERROR(INDEX('Öğrenci Listesi'!$D$4:$D$253,MATCH($A6&amp;"#3",'Öğrenci Listesi'!$F$4:$F$253,0))&amp;" – "&amp;INDEX('Öğrenci Listesi'!$E$4:$E$253,MATCH($A6&amp;"#3",'Öğrenci Listesi'!$F$4:$F$253,0)),""))</f>
        <v/>
      </c>
      <c r="AG6" s="27"/>
      <c r="AH6" s="27"/>
      <c r="AI6" s="27"/>
      <c r="AJ6" s="27"/>
      <c r="AK6" s="27"/>
      <c r="AL6" s="21" t="str">
        <f aca="false">IF(OR($I6="",COUNT(AH6,AI6)&lt;2),"",$I6+AH6+AI6)</f>
        <v/>
      </c>
      <c r="AM6" s="21" t="str">
        <f aca="false">IF(OR($M6="",COUNT(AJ6,AK6)&lt;2),"",$M6+AJ6+AK6)</f>
        <v/>
      </c>
      <c r="AN6" s="21" t="str">
        <f aca="false">IF($AF6="","",IF(AG6="Katılmadı",0,IF(OR(AL6="",AM6=""),"",ROUND(AVERAGE(AL6,AM6),2))))</f>
        <v/>
      </c>
      <c r="AO6" s="23" t="str">
        <f aca="false">IF($A6="","",IFERROR(INDEX('Öğrenci Listesi'!$D$4:$D$253,MATCH($A6&amp;"#4",'Öğrenci Listesi'!$F$4:$F$253,0))&amp;" – "&amp;INDEX('Öğrenci Listesi'!$E$4:$E$253,MATCH($A6&amp;"#4",'Öğrenci Listesi'!$F$4:$F$253,0)),""))</f>
        <v/>
      </c>
      <c r="AP6" s="27"/>
      <c r="AQ6" s="27"/>
      <c r="AR6" s="27"/>
      <c r="AS6" s="27"/>
      <c r="AT6" s="27"/>
      <c r="AU6" s="21" t="str">
        <f aca="false">IF(OR($I6="",COUNT(AQ6,AR6)&lt;2),"",$I6+AQ6+AR6)</f>
        <v/>
      </c>
      <c r="AV6" s="21" t="str">
        <f aca="false">IF(OR($M6="",COUNT(AS6,AT6)&lt;2),"",$M6+AS6+AT6)</f>
        <v/>
      </c>
      <c r="AW6" s="21" t="str">
        <f aca="false">IF($AO6="","",IF(AP6="Katılmadı",0,IF(OR(AU6="",AV6=""),"",ROUND(AVERAGE(AU6,AV6),2))))</f>
        <v/>
      </c>
      <c r="AX6" s="23"/>
      <c r="AY6" s="27"/>
      <c r="AZ6" s="27"/>
      <c r="BA6" s="27"/>
      <c r="BB6" s="27"/>
      <c r="BC6" s="27"/>
      <c r="BD6" s="21"/>
      <c r="BE6" s="21"/>
      <c r="BF6" s="21"/>
    </row>
    <row r="7" customFormat="false" ht="21.75" hidden="false" customHeight="true" outlineLevel="0" collapsed="false">
      <c r="A7" s="19" t="n">
        <v>2</v>
      </c>
      <c r="B7" s="23" t="str">
        <f aca="false">IFERROR(INDEX('Projeler ve Jüri'!$C$4:$C$53,MATCH($A7,'Projeler ve Jüri'!$A$4:$A$53,0))&amp;"","")</f>
        <v/>
      </c>
      <c r="C7" s="23" t="str">
        <f aca="false">IFERROR(INDEX('Projeler ve Jüri'!$B$4:$B$53,MATCH($A7,'Projeler ve Jüri'!$A$4:$A$53,0))&amp;"","")</f>
        <v/>
      </c>
      <c r="D7" s="23" t="str">
        <f aca="false">IFERROR(INDEX('Projeler ve Jüri'!$E$4:$E$53,MATCH($A7,'Projeler ve Jüri'!$A$4:$A$53,0))&amp;"","")</f>
        <v/>
      </c>
      <c r="E7" s="23" t="str">
        <f aca="false">IFERROR(INDEX('Projeler ve Jüri'!$F$4:$F$53,MATCH($A7,'Projeler ve Jüri'!$A$4:$A$53,0))&amp;"","")</f>
        <v/>
      </c>
      <c r="F7" s="22"/>
      <c r="G7" s="22"/>
      <c r="H7" s="22"/>
      <c r="I7" s="21" t="str">
        <f aca="false">IF(COUNT(F7:H7)&lt;3,"",SUM(F7:H7))</f>
        <v/>
      </c>
      <c r="J7" s="22"/>
      <c r="K7" s="22"/>
      <c r="L7" s="22"/>
      <c r="M7" s="21" t="str">
        <f aca="false">IF(COUNT(J7:L7)&lt;3,"",SUM(J7:L7))</f>
        <v/>
      </c>
      <c r="N7" s="23" t="str">
        <f aca="false">IF($A7="","",IFERROR(INDEX('Öğrenci Listesi'!$D$4:$D$253,MATCH($A7&amp;"#1",'Öğrenci Listesi'!$F$4:$F$253,0))&amp;" – "&amp;INDEX('Öğrenci Listesi'!$E$4:$E$253,MATCH($A7&amp;"#1",'Öğrenci Listesi'!$F$4:$F$253,0)),""))</f>
        <v/>
      </c>
      <c r="O7" s="27"/>
      <c r="P7" s="27"/>
      <c r="Q7" s="27"/>
      <c r="R7" s="27"/>
      <c r="S7" s="27"/>
      <c r="T7" s="21" t="str">
        <f aca="false">IF(OR($I7="",COUNT(P7,Q7)&lt;2),"",$I7+P7+Q7)</f>
        <v/>
      </c>
      <c r="U7" s="21" t="str">
        <f aca="false">IF(OR($M7="",COUNT(R7,S7)&lt;2),"",$M7+R7+S7)</f>
        <v/>
      </c>
      <c r="V7" s="21" t="str">
        <f aca="false">IF($N7="","",IF(O7="Katılmadı",0,IF(OR(T7="",U7=""),"",ROUND(AVERAGE(T7,U7),2))))</f>
        <v/>
      </c>
      <c r="W7" s="23" t="str">
        <f aca="false">IF($A7="","",IFERROR(INDEX('Öğrenci Listesi'!$D$4:$D$253,MATCH($A7&amp;"#2",'Öğrenci Listesi'!$F$4:$F$253,0))&amp;" – "&amp;INDEX('Öğrenci Listesi'!$E$4:$E$253,MATCH($A7&amp;"#2",'Öğrenci Listesi'!$F$4:$F$253,0)),""))</f>
        <v/>
      </c>
      <c r="X7" s="27"/>
      <c r="Y7" s="27"/>
      <c r="Z7" s="27"/>
      <c r="AA7" s="27"/>
      <c r="AB7" s="27"/>
      <c r="AC7" s="21" t="str">
        <f aca="false">IF(OR($I7="",COUNT(Y7,Z7)&lt;2),"",$I7+Y7+Z7)</f>
        <v/>
      </c>
      <c r="AD7" s="21" t="str">
        <f aca="false">IF(OR($M7="",COUNT(AA7,AB7)&lt;2),"",$M7+AA7+AB7)</f>
        <v/>
      </c>
      <c r="AE7" s="21" t="str">
        <f aca="false">IF($W7="","",IF(X7="Katılmadı",0,IF(OR(AC7="",AD7=""),"",ROUND(AVERAGE(AC7,AD7),2))))</f>
        <v/>
      </c>
      <c r="AF7" s="23" t="str">
        <f aca="false">IF($A7="","",IFERROR(INDEX('Öğrenci Listesi'!$D$4:$D$253,MATCH($A7&amp;"#3",'Öğrenci Listesi'!$F$4:$F$253,0))&amp;" – "&amp;INDEX('Öğrenci Listesi'!$E$4:$E$253,MATCH($A7&amp;"#3",'Öğrenci Listesi'!$F$4:$F$253,0)),""))</f>
        <v/>
      </c>
      <c r="AG7" s="27"/>
      <c r="AH7" s="27"/>
      <c r="AI7" s="27"/>
      <c r="AJ7" s="27"/>
      <c r="AK7" s="27"/>
      <c r="AL7" s="21" t="str">
        <f aca="false">IF(OR($I7="",COUNT(AH7,AI7)&lt;2),"",$I7+AH7+AI7)</f>
        <v/>
      </c>
      <c r="AM7" s="21" t="str">
        <f aca="false">IF(OR($M7="",COUNT(AJ7,AK7)&lt;2),"",$M7+AJ7+AK7)</f>
        <v/>
      </c>
      <c r="AN7" s="21" t="str">
        <f aca="false">IF($AF7="","",IF(AG7="Katılmadı",0,IF(OR(AL7="",AM7=""),"",ROUND(AVERAGE(AL7,AM7),2))))</f>
        <v/>
      </c>
      <c r="AO7" s="23" t="str">
        <f aca="false">IF($A7="","",IFERROR(INDEX('Öğrenci Listesi'!$D$4:$D$253,MATCH($A7&amp;"#4",'Öğrenci Listesi'!$F$4:$F$253,0))&amp;" – "&amp;INDEX('Öğrenci Listesi'!$E$4:$E$253,MATCH($A7&amp;"#4",'Öğrenci Listesi'!$F$4:$F$253,0)),""))</f>
        <v/>
      </c>
      <c r="AP7" s="27"/>
      <c r="AQ7" s="27"/>
      <c r="AR7" s="27"/>
      <c r="AS7" s="27"/>
      <c r="AT7" s="27"/>
      <c r="AU7" s="21" t="str">
        <f aca="false">IF(OR($I7="",COUNT(AQ7,AR7)&lt;2),"",$I7+AQ7+AR7)</f>
        <v/>
      </c>
      <c r="AV7" s="21" t="str">
        <f aca="false">IF(OR($M7="",COUNT(AS7,AT7)&lt;2),"",$M7+AS7+AT7)</f>
        <v/>
      </c>
      <c r="AW7" s="21" t="str">
        <f aca="false">IF($AO7="","",IF(AP7="Katılmadı",0,IF(OR(AU7="",AV7=""),"",ROUND(AVERAGE(AU7,AV7),2))))</f>
        <v/>
      </c>
      <c r="AX7" s="23"/>
      <c r="AY7" s="27"/>
      <c r="AZ7" s="27"/>
      <c r="BA7" s="27"/>
      <c r="BB7" s="27"/>
      <c r="BC7" s="27"/>
      <c r="BD7" s="21"/>
      <c r="BE7" s="21"/>
      <c r="BF7" s="21"/>
    </row>
    <row r="8" customFormat="false" ht="21.75" hidden="false" customHeight="true" outlineLevel="0" collapsed="false">
      <c r="A8" s="19" t="n">
        <v>3</v>
      </c>
      <c r="B8" s="23" t="str">
        <f aca="false">IFERROR(INDEX('Projeler ve Jüri'!$C$4:$C$53,MATCH($A8,'Projeler ve Jüri'!$A$4:$A$53,0))&amp;"","")</f>
        <v/>
      </c>
      <c r="C8" s="23" t="str">
        <f aca="false">IFERROR(INDEX('Projeler ve Jüri'!$B$4:$B$53,MATCH($A8,'Projeler ve Jüri'!$A$4:$A$53,0))&amp;"","")</f>
        <v/>
      </c>
      <c r="D8" s="23" t="str">
        <f aca="false">IFERROR(INDEX('Projeler ve Jüri'!$E$4:$E$53,MATCH($A8,'Projeler ve Jüri'!$A$4:$A$53,0))&amp;"","")</f>
        <v/>
      </c>
      <c r="E8" s="23" t="str">
        <f aca="false">IFERROR(INDEX('Projeler ve Jüri'!$F$4:$F$53,MATCH($A8,'Projeler ve Jüri'!$A$4:$A$53,0))&amp;"","")</f>
        <v/>
      </c>
      <c r="F8" s="22"/>
      <c r="G8" s="22"/>
      <c r="H8" s="22"/>
      <c r="I8" s="21" t="str">
        <f aca="false">IF(COUNT(F8:H8)&lt;3,"",SUM(F8:H8))</f>
        <v/>
      </c>
      <c r="J8" s="22"/>
      <c r="K8" s="22"/>
      <c r="L8" s="22"/>
      <c r="M8" s="21" t="str">
        <f aca="false">IF(COUNT(J8:L8)&lt;3,"",SUM(J8:L8))</f>
        <v/>
      </c>
      <c r="N8" s="23" t="str">
        <f aca="false">IF($A8="","",IFERROR(INDEX('Öğrenci Listesi'!$D$4:$D$253,MATCH($A8&amp;"#1",'Öğrenci Listesi'!$F$4:$F$253,0))&amp;" – "&amp;INDEX('Öğrenci Listesi'!$E$4:$E$253,MATCH($A8&amp;"#1",'Öğrenci Listesi'!$F$4:$F$253,0)),""))</f>
        <v/>
      </c>
      <c r="O8" s="27"/>
      <c r="P8" s="27"/>
      <c r="Q8" s="27"/>
      <c r="R8" s="27"/>
      <c r="S8" s="27"/>
      <c r="T8" s="21" t="str">
        <f aca="false">IF(OR($I8="",COUNT(P8,Q8)&lt;2),"",$I8+P8+Q8)</f>
        <v/>
      </c>
      <c r="U8" s="21" t="str">
        <f aca="false">IF(OR($M8="",COUNT(R8,S8)&lt;2),"",$M8+R8+S8)</f>
        <v/>
      </c>
      <c r="V8" s="21" t="str">
        <f aca="false">IF($N8="","",IF(O8="Katılmadı",0,IF(OR(T8="",U8=""),"",ROUND(AVERAGE(T8,U8),2))))</f>
        <v/>
      </c>
      <c r="W8" s="23" t="str">
        <f aca="false">IF($A8="","",IFERROR(INDEX('Öğrenci Listesi'!$D$4:$D$253,MATCH($A8&amp;"#2",'Öğrenci Listesi'!$F$4:$F$253,0))&amp;" – "&amp;INDEX('Öğrenci Listesi'!$E$4:$E$253,MATCH($A8&amp;"#2",'Öğrenci Listesi'!$F$4:$F$253,0)),""))</f>
        <v/>
      </c>
      <c r="X8" s="27"/>
      <c r="Y8" s="27"/>
      <c r="Z8" s="27"/>
      <c r="AA8" s="27"/>
      <c r="AB8" s="27"/>
      <c r="AC8" s="21" t="str">
        <f aca="false">IF(OR($I8="",COUNT(Y8,Z8)&lt;2),"",$I8+Y8+Z8)</f>
        <v/>
      </c>
      <c r="AD8" s="21" t="str">
        <f aca="false">IF(OR($M8="",COUNT(AA8,AB8)&lt;2),"",$M8+AA8+AB8)</f>
        <v/>
      </c>
      <c r="AE8" s="21" t="str">
        <f aca="false">IF($W8="","",IF(X8="Katılmadı",0,IF(OR(AC8="",AD8=""),"",ROUND(AVERAGE(AC8,AD8),2))))</f>
        <v/>
      </c>
      <c r="AF8" s="23" t="str">
        <f aca="false">IF($A8="","",IFERROR(INDEX('Öğrenci Listesi'!$D$4:$D$253,MATCH($A8&amp;"#3",'Öğrenci Listesi'!$F$4:$F$253,0))&amp;" – "&amp;INDEX('Öğrenci Listesi'!$E$4:$E$253,MATCH($A8&amp;"#3",'Öğrenci Listesi'!$F$4:$F$253,0)),""))</f>
        <v/>
      </c>
      <c r="AG8" s="27"/>
      <c r="AH8" s="27"/>
      <c r="AI8" s="27"/>
      <c r="AJ8" s="27"/>
      <c r="AK8" s="27"/>
      <c r="AL8" s="21" t="str">
        <f aca="false">IF(OR($I8="",COUNT(AH8,AI8)&lt;2),"",$I8+AH8+AI8)</f>
        <v/>
      </c>
      <c r="AM8" s="21" t="str">
        <f aca="false">IF(OR($M8="",COUNT(AJ8,AK8)&lt;2),"",$M8+AJ8+AK8)</f>
        <v/>
      </c>
      <c r="AN8" s="21" t="str">
        <f aca="false">IF($AF8="","",IF(AG8="Katılmadı",0,IF(OR(AL8="",AM8=""),"",ROUND(AVERAGE(AL8,AM8),2))))</f>
        <v/>
      </c>
      <c r="AO8" s="23" t="str">
        <f aca="false">IF($A8="","",IFERROR(INDEX('Öğrenci Listesi'!$D$4:$D$253,MATCH($A8&amp;"#4",'Öğrenci Listesi'!$F$4:$F$253,0))&amp;" – "&amp;INDEX('Öğrenci Listesi'!$E$4:$E$253,MATCH($A8&amp;"#4",'Öğrenci Listesi'!$F$4:$F$253,0)),""))</f>
        <v/>
      </c>
      <c r="AP8" s="27"/>
      <c r="AQ8" s="27"/>
      <c r="AR8" s="27"/>
      <c r="AS8" s="27"/>
      <c r="AT8" s="27"/>
      <c r="AU8" s="21" t="str">
        <f aca="false">IF(OR($I8="",COUNT(AQ8,AR8)&lt;2),"",$I8+AQ8+AR8)</f>
        <v/>
      </c>
      <c r="AV8" s="21" t="str">
        <f aca="false">IF(OR($M8="",COUNT(AS8,AT8)&lt;2),"",$M8+AS8+AT8)</f>
        <v/>
      </c>
      <c r="AW8" s="21" t="str">
        <f aca="false">IF($AO8="","",IF(AP8="Katılmadı",0,IF(OR(AU8="",AV8=""),"",ROUND(AVERAGE(AU8,AV8),2))))</f>
        <v/>
      </c>
      <c r="AX8" s="23"/>
      <c r="AY8" s="27"/>
      <c r="AZ8" s="27"/>
      <c r="BA8" s="27"/>
      <c r="BB8" s="27"/>
      <c r="BC8" s="27"/>
      <c r="BD8" s="21"/>
      <c r="BE8" s="21"/>
      <c r="BF8" s="21"/>
    </row>
    <row r="9" customFormat="false" ht="21.75" hidden="false" customHeight="true" outlineLevel="0" collapsed="false">
      <c r="A9" s="19" t="n">
        <v>4</v>
      </c>
      <c r="B9" s="23" t="str">
        <f aca="false">IFERROR(INDEX('Projeler ve Jüri'!$C$4:$C$53,MATCH($A9,'Projeler ve Jüri'!$A$4:$A$53,0))&amp;"","")</f>
        <v/>
      </c>
      <c r="C9" s="23" t="str">
        <f aca="false">IFERROR(INDEX('Projeler ve Jüri'!$B$4:$B$53,MATCH($A9,'Projeler ve Jüri'!$A$4:$A$53,0))&amp;"","")</f>
        <v/>
      </c>
      <c r="D9" s="23" t="str">
        <f aca="false">IFERROR(INDEX('Projeler ve Jüri'!$E$4:$E$53,MATCH($A9,'Projeler ve Jüri'!$A$4:$A$53,0))&amp;"","")</f>
        <v/>
      </c>
      <c r="E9" s="23" t="str">
        <f aca="false">IFERROR(INDEX('Projeler ve Jüri'!$F$4:$F$53,MATCH($A9,'Projeler ve Jüri'!$A$4:$A$53,0))&amp;"","")</f>
        <v/>
      </c>
      <c r="F9" s="22"/>
      <c r="G9" s="22"/>
      <c r="H9" s="22"/>
      <c r="I9" s="21" t="str">
        <f aca="false">IF(COUNT(F9:H9)&lt;3,"",SUM(F9:H9))</f>
        <v/>
      </c>
      <c r="J9" s="22"/>
      <c r="K9" s="22"/>
      <c r="L9" s="22"/>
      <c r="M9" s="21" t="str">
        <f aca="false">IF(COUNT(J9:L9)&lt;3,"",SUM(J9:L9))</f>
        <v/>
      </c>
      <c r="N9" s="23" t="str">
        <f aca="false">IF($A9="","",IFERROR(INDEX('Öğrenci Listesi'!$D$4:$D$253,MATCH($A9&amp;"#1",'Öğrenci Listesi'!$F$4:$F$253,0))&amp;" – "&amp;INDEX('Öğrenci Listesi'!$E$4:$E$253,MATCH($A9&amp;"#1",'Öğrenci Listesi'!$F$4:$F$253,0)),""))</f>
        <v/>
      </c>
      <c r="O9" s="27"/>
      <c r="P9" s="27"/>
      <c r="Q9" s="27"/>
      <c r="R9" s="27"/>
      <c r="S9" s="27"/>
      <c r="T9" s="21" t="str">
        <f aca="false">IF(OR($I9="",COUNT(P9,Q9)&lt;2),"",$I9+P9+Q9)</f>
        <v/>
      </c>
      <c r="U9" s="21" t="str">
        <f aca="false">IF(OR($M9="",COUNT(R9,S9)&lt;2),"",$M9+R9+S9)</f>
        <v/>
      </c>
      <c r="V9" s="21" t="str">
        <f aca="false">IF($N9="","",IF(O9="Katılmadı",0,IF(OR(T9="",U9=""),"",ROUND(AVERAGE(T9,U9),2))))</f>
        <v/>
      </c>
      <c r="W9" s="23" t="str">
        <f aca="false">IF($A9="","",IFERROR(INDEX('Öğrenci Listesi'!$D$4:$D$253,MATCH($A9&amp;"#2",'Öğrenci Listesi'!$F$4:$F$253,0))&amp;" – "&amp;INDEX('Öğrenci Listesi'!$E$4:$E$253,MATCH($A9&amp;"#2",'Öğrenci Listesi'!$F$4:$F$253,0)),""))</f>
        <v/>
      </c>
      <c r="X9" s="27"/>
      <c r="Y9" s="27"/>
      <c r="Z9" s="27"/>
      <c r="AA9" s="27"/>
      <c r="AB9" s="27"/>
      <c r="AC9" s="21" t="str">
        <f aca="false">IF(OR($I9="",COUNT(Y9,Z9)&lt;2),"",$I9+Y9+Z9)</f>
        <v/>
      </c>
      <c r="AD9" s="21" t="str">
        <f aca="false">IF(OR($M9="",COUNT(AA9,AB9)&lt;2),"",$M9+AA9+AB9)</f>
        <v/>
      </c>
      <c r="AE9" s="21" t="str">
        <f aca="false">IF($W9="","",IF(X9="Katılmadı",0,IF(OR(AC9="",AD9=""),"",ROUND(AVERAGE(AC9,AD9),2))))</f>
        <v/>
      </c>
      <c r="AF9" s="23" t="str">
        <f aca="false">IF($A9="","",IFERROR(INDEX('Öğrenci Listesi'!$D$4:$D$253,MATCH($A9&amp;"#3",'Öğrenci Listesi'!$F$4:$F$253,0))&amp;" – "&amp;INDEX('Öğrenci Listesi'!$E$4:$E$253,MATCH($A9&amp;"#3",'Öğrenci Listesi'!$F$4:$F$253,0)),""))</f>
        <v/>
      </c>
      <c r="AG9" s="27"/>
      <c r="AH9" s="27"/>
      <c r="AI9" s="27"/>
      <c r="AJ9" s="27"/>
      <c r="AK9" s="27"/>
      <c r="AL9" s="21" t="str">
        <f aca="false">IF(OR($I9="",COUNT(AH9,AI9)&lt;2),"",$I9+AH9+AI9)</f>
        <v/>
      </c>
      <c r="AM9" s="21" t="str">
        <f aca="false">IF(OR($M9="",COUNT(AJ9,AK9)&lt;2),"",$M9+AJ9+AK9)</f>
        <v/>
      </c>
      <c r="AN9" s="21" t="str">
        <f aca="false">IF($AF9="","",IF(AG9="Katılmadı",0,IF(OR(AL9="",AM9=""),"",ROUND(AVERAGE(AL9,AM9),2))))</f>
        <v/>
      </c>
      <c r="AO9" s="23" t="str">
        <f aca="false">IF($A9="","",IFERROR(INDEX('Öğrenci Listesi'!$D$4:$D$253,MATCH($A9&amp;"#4",'Öğrenci Listesi'!$F$4:$F$253,0))&amp;" – "&amp;INDEX('Öğrenci Listesi'!$E$4:$E$253,MATCH($A9&amp;"#4",'Öğrenci Listesi'!$F$4:$F$253,0)),""))</f>
        <v/>
      </c>
      <c r="AP9" s="27"/>
      <c r="AQ9" s="27"/>
      <c r="AR9" s="27"/>
      <c r="AS9" s="27"/>
      <c r="AT9" s="27"/>
      <c r="AU9" s="21" t="str">
        <f aca="false">IF(OR($I9="",COUNT(AQ9,AR9)&lt;2),"",$I9+AQ9+AR9)</f>
        <v/>
      </c>
      <c r="AV9" s="21" t="str">
        <f aca="false">IF(OR($M9="",COUNT(AS9,AT9)&lt;2),"",$M9+AS9+AT9)</f>
        <v/>
      </c>
      <c r="AW9" s="21" t="str">
        <f aca="false">IF($AO9="","",IF(AP9="Katılmadı",0,IF(OR(AU9="",AV9=""),"",ROUND(AVERAGE(AU9,AV9),2))))</f>
        <v/>
      </c>
      <c r="AX9" s="23"/>
      <c r="AY9" s="27"/>
      <c r="AZ9" s="27"/>
      <c r="BA9" s="27"/>
      <c r="BB9" s="27"/>
      <c r="BC9" s="27"/>
      <c r="BD9" s="21"/>
      <c r="BE9" s="21"/>
      <c r="BF9" s="21"/>
    </row>
    <row r="10" customFormat="false" ht="21.75" hidden="false" customHeight="true" outlineLevel="0" collapsed="false">
      <c r="A10" s="19" t="n">
        <v>5</v>
      </c>
      <c r="B10" s="23" t="str">
        <f aca="false">IFERROR(INDEX('Projeler ve Jüri'!$C$4:$C$53,MATCH($A10,'Projeler ve Jüri'!$A$4:$A$53,0))&amp;"","")</f>
        <v/>
      </c>
      <c r="C10" s="23" t="str">
        <f aca="false">IFERROR(INDEX('Projeler ve Jüri'!$B$4:$B$53,MATCH($A10,'Projeler ve Jüri'!$A$4:$A$53,0))&amp;"","")</f>
        <v/>
      </c>
      <c r="D10" s="23" t="str">
        <f aca="false">IFERROR(INDEX('Projeler ve Jüri'!$E$4:$E$53,MATCH($A10,'Projeler ve Jüri'!$A$4:$A$53,0))&amp;"","")</f>
        <v/>
      </c>
      <c r="E10" s="23" t="str">
        <f aca="false">IFERROR(INDEX('Projeler ve Jüri'!$F$4:$F$53,MATCH($A10,'Projeler ve Jüri'!$A$4:$A$53,0))&amp;"","")</f>
        <v/>
      </c>
      <c r="F10" s="22"/>
      <c r="G10" s="22"/>
      <c r="H10" s="22"/>
      <c r="I10" s="21" t="str">
        <f aca="false">IF(COUNT(F10:H10)&lt;3,"",SUM(F10:H10))</f>
        <v/>
      </c>
      <c r="J10" s="22"/>
      <c r="K10" s="22"/>
      <c r="L10" s="22"/>
      <c r="M10" s="21" t="str">
        <f aca="false">IF(COUNT(J10:L10)&lt;3,"",SUM(J10:L10))</f>
        <v/>
      </c>
      <c r="N10" s="23" t="str">
        <f aca="false">IF($A10="","",IFERROR(INDEX('Öğrenci Listesi'!$D$4:$D$253,MATCH($A10&amp;"#1",'Öğrenci Listesi'!$F$4:$F$253,0))&amp;" – "&amp;INDEX('Öğrenci Listesi'!$E$4:$E$253,MATCH($A10&amp;"#1",'Öğrenci Listesi'!$F$4:$F$253,0)),""))</f>
        <v/>
      </c>
      <c r="O10" s="27"/>
      <c r="P10" s="27"/>
      <c r="Q10" s="27"/>
      <c r="R10" s="27"/>
      <c r="S10" s="27"/>
      <c r="T10" s="21" t="str">
        <f aca="false">IF(OR($I10="",COUNT(P10,Q10)&lt;2),"",$I10+P10+Q10)</f>
        <v/>
      </c>
      <c r="U10" s="21" t="str">
        <f aca="false">IF(OR($M10="",COUNT(R10,S10)&lt;2),"",$M10+R10+S10)</f>
        <v/>
      </c>
      <c r="V10" s="21" t="str">
        <f aca="false">IF($N10="","",IF(O10="Katılmadı",0,IF(OR(T10="",U10=""),"",ROUND(AVERAGE(T10,U10),2))))</f>
        <v/>
      </c>
      <c r="W10" s="23" t="str">
        <f aca="false">IF($A10="","",IFERROR(INDEX('Öğrenci Listesi'!$D$4:$D$253,MATCH($A10&amp;"#2",'Öğrenci Listesi'!$F$4:$F$253,0))&amp;" – "&amp;INDEX('Öğrenci Listesi'!$E$4:$E$253,MATCH($A10&amp;"#2",'Öğrenci Listesi'!$F$4:$F$253,0)),""))</f>
        <v/>
      </c>
      <c r="X10" s="27"/>
      <c r="Y10" s="27"/>
      <c r="Z10" s="27"/>
      <c r="AA10" s="27"/>
      <c r="AB10" s="27"/>
      <c r="AC10" s="21" t="str">
        <f aca="false">IF(OR($I10="",COUNT(Y10,Z10)&lt;2),"",$I10+Y10+Z10)</f>
        <v/>
      </c>
      <c r="AD10" s="21" t="str">
        <f aca="false">IF(OR($M10="",COUNT(AA10,AB10)&lt;2),"",$M10+AA10+AB10)</f>
        <v/>
      </c>
      <c r="AE10" s="21" t="str">
        <f aca="false">IF($W10="","",IF(X10="Katılmadı",0,IF(OR(AC10="",AD10=""),"",ROUND(AVERAGE(AC10,AD10),2))))</f>
        <v/>
      </c>
      <c r="AF10" s="23" t="str">
        <f aca="false">IF($A10="","",IFERROR(INDEX('Öğrenci Listesi'!$D$4:$D$253,MATCH($A10&amp;"#3",'Öğrenci Listesi'!$F$4:$F$253,0))&amp;" – "&amp;INDEX('Öğrenci Listesi'!$E$4:$E$253,MATCH($A10&amp;"#3",'Öğrenci Listesi'!$F$4:$F$253,0)),""))</f>
        <v/>
      </c>
      <c r="AG10" s="27"/>
      <c r="AH10" s="27"/>
      <c r="AI10" s="27"/>
      <c r="AJ10" s="27"/>
      <c r="AK10" s="27"/>
      <c r="AL10" s="21" t="str">
        <f aca="false">IF(OR($I10="",COUNT(AH10,AI10)&lt;2),"",$I10+AH10+AI10)</f>
        <v/>
      </c>
      <c r="AM10" s="21" t="str">
        <f aca="false">IF(OR($M10="",COUNT(AJ10,AK10)&lt;2),"",$M10+AJ10+AK10)</f>
        <v/>
      </c>
      <c r="AN10" s="21" t="str">
        <f aca="false">IF($AF10="","",IF(AG10="Katılmadı",0,IF(OR(AL10="",AM10=""),"",ROUND(AVERAGE(AL10,AM10),2))))</f>
        <v/>
      </c>
      <c r="AO10" s="23" t="str">
        <f aca="false">IF($A10="","",IFERROR(INDEX('Öğrenci Listesi'!$D$4:$D$253,MATCH($A10&amp;"#4",'Öğrenci Listesi'!$F$4:$F$253,0))&amp;" – "&amp;INDEX('Öğrenci Listesi'!$E$4:$E$253,MATCH($A10&amp;"#4",'Öğrenci Listesi'!$F$4:$F$253,0)),""))</f>
        <v/>
      </c>
      <c r="AP10" s="27"/>
      <c r="AQ10" s="27"/>
      <c r="AR10" s="27"/>
      <c r="AS10" s="27"/>
      <c r="AT10" s="27"/>
      <c r="AU10" s="21" t="str">
        <f aca="false">IF(OR($I10="",COUNT(AQ10,AR10)&lt;2),"",$I10+AQ10+AR10)</f>
        <v/>
      </c>
      <c r="AV10" s="21" t="str">
        <f aca="false">IF(OR($M10="",COUNT(AS10,AT10)&lt;2),"",$M10+AS10+AT10)</f>
        <v/>
      </c>
      <c r="AW10" s="21" t="str">
        <f aca="false">IF($AO10="","",IF(AP10="Katılmadı",0,IF(OR(AU10="",AV10=""),"",ROUND(AVERAGE(AU10,AV10),2))))</f>
        <v/>
      </c>
      <c r="AX10" s="23"/>
      <c r="AY10" s="27"/>
      <c r="AZ10" s="27"/>
      <c r="BA10" s="27"/>
      <c r="BB10" s="27"/>
      <c r="BC10" s="27"/>
      <c r="BD10" s="21"/>
      <c r="BE10" s="21"/>
      <c r="BF10" s="21"/>
    </row>
    <row r="11" customFormat="false" ht="21.75" hidden="false" customHeight="true" outlineLevel="0" collapsed="false">
      <c r="A11" s="19" t="n">
        <v>6</v>
      </c>
      <c r="B11" s="23" t="str">
        <f aca="false">IFERROR(INDEX('Projeler ve Jüri'!$C$4:$C$53,MATCH($A11,'Projeler ve Jüri'!$A$4:$A$53,0))&amp;"","")</f>
        <v/>
      </c>
      <c r="C11" s="23" t="str">
        <f aca="false">IFERROR(INDEX('Projeler ve Jüri'!$B$4:$B$53,MATCH($A11,'Projeler ve Jüri'!$A$4:$A$53,0))&amp;"","")</f>
        <v/>
      </c>
      <c r="D11" s="23" t="str">
        <f aca="false">IFERROR(INDEX('Projeler ve Jüri'!$E$4:$E$53,MATCH($A11,'Projeler ve Jüri'!$A$4:$A$53,0))&amp;"","")</f>
        <v/>
      </c>
      <c r="E11" s="23" t="str">
        <f aca="false">IFERROR(INDEX('Projeler ve Jüri'!$F$4:$F$53,MATCH($A11,'Projeler ve Jüri'!$A$4:$A$53,0))&amp;"","")</f>
        <v/>
      </c>
      <c r="F11" s="22"/>
      <c r="G11" s="22"/>
      <c r="H11" s="22"/>
      <c r="I11" s="21" t="str">
        <f aca="false">IF(COUNT(F11:H11)&lt;3,"",SUM(F11:H11))</f>
        <v/>
      </c>
      <c r="J11" s="22"/>
      <c r="K11" s="22"/>
      <c r="L11" s="22"/>
      <c r="M11" s="21" t="str">
        <f aca="false">IF(COUNT(J11:L11)&lt;3,"",SUM(J11:L11))</f>
        <v/>
      </c>
      <c r="N11" s="23" t="str">
        <f aca="false">IF($A11="","",IFERROR(INDEX('Öğrenci Listesi'!$D$4:$D$253,MATCH($A11&amp;"#1",'Öğrenci Listesi'!$F$4:$F$253,0))&amp;" – "&amp;INDEX('Öğrenci Listesi'!$E$4:$E$253,MATCH($A11&amp;"#1",'Öğrenci Listesi'!$F$4:$F$253,0)),""))</f>
        <v/>
      </c>
      <c r="O11" s="27"/>
      <c r="P11" s="27"/>
      <c r="Q11" s="27"/>
      <c r="R11" s="27"/>
      <c r="S11" s="27"/>
      <c r="T11" s="21" t="str">
        <f aca="false">IF(OR($I11="",COUNT(P11,Q11)&lt;2),"",$I11+P11+Q11)</f>
        <v/>
      </c>
      <c r="U11" s="21" t="str">
        <f aca="false">IF(OR($M11="",COUNT(R11,S11)&lt;2),"",$M11+R11+S11)</f>
        <v/>
      </c>
      <c r="V11" s="21" t="str">
        <f aca="false">IF($N11="","",IF(O11="Katılmadı",0,IF(OR(T11="",U11=""),"",ROUND(AVERAGE(T11,U11),2))))</f>
        <v/>
      </c>
      <c r="W11" s="23" t="str">
        <f aca="false">IF($A11="","",IFERROR(INDEX('Öğrenci Listesi'!$D$4:$D$253,MATCH($A11&amp;"#2",'Öğrenci Listesi'!$F$4:$F$253,0))&amp;" – "&amp;INDEX('Öğrenci Listesi'!$E$4:$E$253,MATCH($A11&amp;"#2",'Öğrenci Listesi'!$F$4:$F$253,0)),""))</f>
        <v/>
      </c>
      <c r="X11" s="27"/>
      <c r="Y11" s="27"/>
      <c r="Z11" s="27"/>
      <c r="AA11" s="27"/>
      <c r="AB11" s="27"/>
      <c r="AC11" s="21" t="str">
        <f aca="false">IF(OR($I11="",COUNT(Y11,Z11)&lt;2),"",$I11+Y11+Z11)</f>
        <v/>
      </c>
      <c r="AD11" s="21" t="str">
        <f aca="false">IF(OR($M11="",COUNT(AA11,AB11)&lt;2),"",$M11+AA11+AB11)</f>
        <v/>
      </c>
      <c r="AE11" s="21" t="str">
        <f aca="false">IF($W11="","",IF(X11="Katılmadı",0,IF(OR(AC11="",AD11=""),"",ROUND(AVERAGE(AC11,AD11),2))))</f>
        <v/>
      </c>
      <c r="AF11" s="23" t="str">
        <f aca="false">IF($A11="","",IFERROR(INDEX('Öğrenci Listesi'!$D$4:$D$253,MATCH($A11&amp;"#3",'Öğrenci Listesi'!$F$4:$F$253,0))&amp;" – "&amp;INDEX('Öğrenci Listesi'!$E$4:$E$253,MATCH($A11&amp;"#3",'Öğrenci Listesi'!$F$4:$F$253,0)),""))</f>
        <v/>
      </c>
      <c r="AG11" s="27"/>
      <c r="AH11" s="27"/>
      <c r="AI11" s="27"/>
      <c r="AJ11" s="27"/>
      <c r="AK11" s="27"/>
      <c r="AL11" s="21" t="str">
        <f aca="false">IF(OR($I11="",COUNT(AH11,AI11)&lt;2),"",$I11+AH11+AI11)</f>
        <v/>
      </c>
      <c r="AM11" s="21" t="str">
        <f aca="false">IF(OR($M11="",COUNT(AJ11,AK11)&lt;2),"",$M11+AJ11+AK11)</f>
        <v/>
      </c>
      <c r="AN11" s="21" t="str">
        <f aca="false">IF($AF11="","",IF(AG11="Katılmadı",0,IF(OR(AL11="",AM11=""),"",ROUND(AVERAGE(AL11,AM11),2))))</f>
        <v/>
      </c>
      <c r="AO11" s="23" t="str">
        <f aca="false">IF($A11="","",IFERROR(INDEX('Öğrenci Listesi'!$D$4:$D$253,MATCH($A11&amp;"#4",'Öğrenci Listesi'!$F$4:$F$253,0))&amp;" – "&amp;INDEX('Öğrenci Listesi'!$E$4:$E$253,MATCH($A11&amp;"#4",'Öğrenci Listesi'!$F$4:$F$253,0)),""))</f>
        <v/>
      </c>
      <c r="AP11" s="27"/>
      <c r="AQ11" s="27"/>
      <c r="AR11" s="27"/>
      <c r="AS11" s="27"/>
      <c r="AT11" s="27"/>
      <c r="AU11" s="21" t="str">
        <f aca="false">IF(OR($I11="",COUNT(AQ11,AR11)&lt;2),"",$I11+AQ11+AR11)</f>
        <v/>
      </c>
      <c r="AV11" s="21" t="str">
        <f aca="false">IF(OR($M11="",COUNT(AS11,AT11)&lt;2),"",$M11+AS11+AT11)</f>
        <v/>
      </c>
      <c r="AW11" s="21" t="str">
        <f aca="false">IF($AO11="","",IF(AP11="Katılmadı",0,IF(OR(AU11="",AV11=""),"",ROUND(AVERAGE(AU11,AV11),2))))</f>
        <v/>
      </c>
      <c r="AX11" s="23"/>
      <c r="AY11" s="27"/>
      <c r="AZ11" s="27"/>
      <c r="BA11" s="27"/>
      <c r="BB11" s="27"/>
      <c r="BC11" s="27"/>
      <c r="BD11" s="21"/>
      <c r="BE11" s="21"/>
      <c r="BF11" s="21"/>
    </row>
    <row r="12" customFormat="false" ht="21.75" hidden="false" customHeight="true" outlineLevel="0" collapsed="false">
      <c r="A12" s="19" t="n">
        <v>7</v>
      </c>
      <c r="B12" s="23" t="str">
        <f aca="false">IFERROR(INDEX('Projeler ve Jüri'!$C$4:$C$53,MATCH($A12,'Projeler ve Jüri'!$A$4:$A$53,0))&amp;"","")</f>
        <v/>
      </c>
      <c r="C12" s="23" t="str">
        <f aca="false">IFERROR(INDEX('Projeler ve Jüri'!$B$4:$B$53,MATCH($A12,'Projeler ve Jüri'!$A$4:$A$53,0))&amp;"","")</f>
        <v/>
      </c>
      <c r="D12" s="23" t="str">
        <f aca="false">IFERROR(INDEX('Projeler ve Jüri'!$E$4:$E$53,MATCH($A12,'Projeler ve Jüri'!$A$4:$A$53,0))&amp;"","")</f>
        <v/>
      </c>
      <c r="E12" s="23" t="str">
        <f aca="false">IFERROR(INDEX('Projeler ve Jüri'!$F$4:$F$53,MATCH($A12,'Projeler ve Jüri'!$A$4:$A$53,0))&amp;"","")</f>
        <v/>
      </c>
      <c r="F12" s="22"/>
      <c r="G12" s="22"/>
      <c r="H12" s="22"/>
      <c r="I12" s="21" t="str">
        <f aca="false">IF(COUNT(F12:H12)&lt;3,"",SUM(F12:H12))</f>
        <v/>
      </c>
      <c r="J12" s="22"/>
      <c r="K12" s="22"/>
      <c r="L12" s="22"/>
      <c r="M12" s="21" t="str">
        <f aca="false">IF(COUNT(J12:L12)&lt;3,"",SUM(J12:L12))</f>
        <v/>
      </c>
      <c r="N12" s="23" t="str">
        <f aca="false">IF($A12="","",IFERROR(INDEX('Öğrenci Listesi'!$D$4:$D$253,MATCH($A12&amp;"#1",'Öğrenci Listesi'!$F$4:$F$253,0))&amp;" – "&amp;INDEX('Öğrenci Listesi'!$E$4:$E$253,MATCH($A12&amp;"#1",'Öğrenci Listesi'!$F$4:$F$253,0)),""))</f>
        <v/>
      </c>
      <c r="O12" s="27"/>
      <c r="P12" s="27"/>
      <c r="Q12" s="27"/>
      <c r="R12" s="27"/>
      <c r="S12" s="27"/>
      <c r="T12" s="21" t="str">
        <f aca="false">IF(OR($I12="",COUNT(P12,Q12)&lt;2),"",$I12+P12+Q12)</f>
        <v/>
      </c>
      <c r="U12" s="21" t="str">
        <f aca="false">IF(OR($M12="",COUNT(R12,S12)&lt;2),"",$M12+R12+S12)</f>
        <v/>
      </c>
      <c r="V12" s="21" t="str">
        <f aca="false">IF($N12="","",IF(O12="Katılmadı",0,IF(OR(T12="",U12=""),"",ROUND(AVERAGE(T12,U12),2))))</f>
        <v/>
      </c>
      <c r="W12" s="23" t="str">
        <f aca="false">IF($A12="","",IFERROR(INDEX('Öğrenci Listesi'!$D$4:$D$253,MATCH($A12&amp;"#2",'Öğrenci Listesi'!$F$4:$F$253,0))&amp;" – "&amp;INDEX('Öğrenci Listesi'!$E$4:$E$253,MATCH($A12&amp;"#2",'Öğrenci Listesi'!$F$4:$F$253,0)),""))</f>
        <v/>
      </c>
      <c r="X12" s="27"/>
      <c r="Y12" s="27"/>
      <c r="Z12" s="27"/>
      <c r="AA12" s="27"/>
      <c r="AB12" s="27"/>
      <c r="AC12" s="21" t="str">
        <f aca="false">IF(OR($I12="",COUNT(Y12,Z12)&lt;2),"",$I12+Y12+Z12)</f>
        <v/>
      </c>
      <c r="AD12" s="21" t="str">
        <f aca="false">IF(OR($M12="",COUNT(AA12,AB12)&lt;2),"",$M12+AA12+AB12)</f>
        <v/>
      </c>
      <c r="AE12" s="21" t="str">
        <f aca="false">IF($W12="","",IF(X12="Katılmadı",0,IF(OR(AC12="",AD12=""),"",ROUND(AVERAGE(AC12,AD12),2))))</f>
        <v/>
      </c>
      <c r="AF12" s="23" t="str">
        <f aca="false">IF($A12="","",IFERROR(INDEX('Öğrenci Listesi'!$D$4:$D$253,MATCH($A12&amp;"#3",'Öğrenci Listesi'!$F$4:$F$253,0))&amp;" – "&amp;INDEX('Öğrenci Listesi'!$E$4:$E$253,MATCH($A12&amp;"#3",'Öğrenci Listesi'!$F$4:$F$253,0)),""))</f>
        <v/>
      </c>
      <c r="AG12" s="27"/>
      <c r="AH12" s="27"/>
      <c r="AI12" s="27"/>
      <c r="AJ12" s="27"/>
      <c r="AK12" s="27"/>
      <c r="AL12" s="21" t="str">
        <f aca="false">IF(OR($I12="",COUNT(AH12,AI12)&lt;2),"",$I12+AH12+AI12)</f>
        <v/>
      </c>
      <c r="AM12" s="21" t="str">
        <f aca="false">IF(OR($M12="",COUNT(AJ12,AK12)&lt;2),"",$M12+AJ12+AK12)</f>
        <v/>
      </c>
      <c r="AN12" s="21" t="str">
        <f aca="false">IF($AF12="","",IF(AG12="Katılmadı",0,IF(OR(AL12="",AM12=""),"",ROUND(AVERAGE(AL12,AM12),2))))</f>
        <v/>
      </c>
      <c r="AO12" s="23" t="str">
        <f aca="false">IF($A12="","",IFERROR(INDEX('Öğrenci Listesi'!$D$4:$D$253,MATCH($A12&amp;"#4",'Öğrenci Listesi'!$F$4:$F$253,0))&amp;" – "&amp;INDEX('Öğrenci Listesi'!$E$4:$E$253,MATCH($A12&amp;"#4",'Öğrenci Listesi'!$F$4:$F$253,0)),""))</f>
        <v/>
      </c>
      <c r="AP12" s="27"/>
      <c r="AQ12" s="27"/>
      <c r="AR12" s="27"/>
      <c r="AS12" s="27"/>
      <c r="AT12" s="27"/>
      <c r="AU12" s="21" t="str">
        <f aca="false">IF(OR($I12="",COUNT(AQ12,AR12)&lt;2),"",$I12+AQ12+AR12)</f>
        <v/>
      </c>
      <c r="AV12" s="21" t="str">
        <f aca="false">IF(OR($M12="",COUNT(AS12,AT12)&lt;2),"",$M12+AS12+AT12)</f>
        <v/>
      </c>
      <c r="AW12" s="21" t="str">
        <f aca="false">IF($AO12="","",IF(AP12="Katılmadı",0,IF(OR(AU12="",AV12=""),"",ROUND(AVERAGE(AU12,AV12),2))))</f>
        <v/>
      </c>
      <c r="AX12" s="23"/>
      <c r="AY12" s="27"/>
      <c r="AZ12" s="27"/>
      <c r="BA12" s="27"/>
      <c r="BB12" s="27"/>
      <c r="BC12" s="27"/>
      <c r="BD12" s="21"/>
      <c r="BE12" s="21"/>
      <c r="BF12" s="21"/>
    </row>
    <row r="13" customFormat="false" ht="21.75" hidden="false" customHeight="true" outlineLevel="0" collapsed="false">
      <c r="A13" s="19" t="n">
        <v>8</v>
      </c>
      <c r="B13" s="23" t="str">
        <f aca="false">IFERROR(INDEX('Projeler ve Jüri'!$C$4:$C$53,MATCH($A13,'Projeler ve Jüri'!$A$4:$A$53,0))&amp;"","")</f>
        <v/>
      </c>
      <c r="C13" s="23" t="str">
        <f aca="false">IFERROR(INDEX('Projeler ve Jüri'!$B$4:$B$53,MATCH($A13,'Projeler ve Jüri'!$A$4:$A$53,0))&amp;"","")</f>
        <v/>
      </c>
      <c r="D13" s="23" t="str">
        <f aca="false">IFERROR(INDEX('Projeler ve Jüri'!$E$4:$E$53,MATCH($A13,'Projeler ve Jüri'!$A$4:$A$53,0))&amp;"","")</f>
        <v/>
      </c>
      <c r="E13" s="23" t="str">
        <f aca="false">IFERROR(INDEX('Projeler ve Jüri'!$F$4:$F$53,MATCH($A13,'Projeler ve Jüri'!$A$4:$A$53,0))&amp;"","")</f>
        <v/>
      </c>
      <c r="F13" s="22"/>
      <c r="G13" s="22"/>
      <c r="H13" s="22"/>
      <c r="I13" s="21" t="str">
        <f aca="false">IF(COUNT(F13:H13)&lt;3,"",SUM(F13:H13))</f>
        <v/>
      </c>
      <c r="J13" s="22"/>
      <c r="K13" s="22"/>
      <c r="L13" s="22"/>
      <c r="M13" s="21" t="str">
        <f aca="false">IF(COUNT(J13:L13)&lt;3,"",SUM(J13:L13))</f>
        <v/>
      </c>
      <c r="N13" s="23" t="str">
        <f aca="false">IF($A13="","",IFERROR(INDEX('Öğrenci Listesi'!$D$4:$D$253,MATCH($A13&amp;"#1",'Öğrenci Listesi'!$F$4:$F$253,0))&amp;" – "&amp;INDEX('Öğrenci Listesi'!$E$4:$E$253,MATCH($A13&amp;"#1",'Öğrenci Listesi'!$F$4:$F$253,0)),""))</f>
        <v/>
      </c>
      <c r="O13" s="27"/>
      <c r="P13" s="27"/>
      <c r="Q13" s="27"/>
      <c r="R13" s="27"/>
      <c r="S13" s="27"/>
      <c r="T13" s="21" t="str">
        <f aca="false">IF(OR($I13="",COUNT(P13,Q13)&lt;2),"",$I13+P13+Q13)</f>
        <v/>
      </c>
      <c r="U13" s="21" t="str">
        <f aca="false">IF(OR($M13="",COUNT(R13,S13)&lt;2),"",$M13+R13+S13)</f>
        <v/>
      </c>
      <c r="V13" s="21" t="str">
        <f aca="false">IF($N13="","",IF(O13="Katılmadı",0,IF(OR(T13="",U13=""),"",ROUND(AVERAGE(T13,U13),2))))</f>
        <v/>
      </c>
      <c r="W13" s="23" t="str">
        <f aca="false">IF($A13="","",IFERROR(INDEX('Öğrenci Listesi'!$D$4:$D$253,MATCH($A13&amp;"#2",'Öğrenci Listesi'!$F$4:$F$253,0))&amp;" – "&amp;INDEX('Öğrenci Listesi'!$E$4:$E$253,MATCH($A13&amp;"#2",'Öğrenci Listesi'!$F$4:$F$253,0)),""))</f>
        <v/>
      </c>
      <c r="X13" s="27"/>
      <c r="Y13" s="27"/>
      <c r="Z13" s="27"/>
      <c r="AA13" s="27"/>
      <c r="AB13" s="27"/>
      <c r="AC13" s="21" t="str">
        <f aca="false">IF(OR($I13="",COUNT(Y13,Z13)&lt;2),"",$I13+Y13+Z13)</f>
        <v/>
      </c>
      <c r="AD13" s="21" t="str">
        <f aca="false">IF(OR($M13="",COUNT(AA13,AB13)&lt;2),"",$M13+AA13+AB13)</f>
        <v/>
      </c>
      <c r="AE13" s="21" t="str">
        <f aca="false">IF($W13="","",IF(X13="Katılmadı",0,IF(OR(AC13="",AD13=""),"",ROUND(AVERAGE(AC13,AD13),2))))</f>
        <v/>
      </c>
      <c r="AF13" s="23" t="str">
        <f aca="false">IF($A13="","",IFERROR(INDEX('Öğrenci Listesi'!$D$4:$D$253,MATCH($A13&amp;"#3",'Öğrenci Listesi'!$F$4:$F$253,0))&amp;" – "&amp;INDEX('Öğrenci Listesi'!$E$4:$E$253,MATCH($A13&amp;"#3",'Öğrenci Listesi'!$F$4:$F$253,0)),""))</f>
        <v/>
      </c>
      <c r="AG13" s="27"/>
      <c r="AH13" s="27"/>
      <c r="AI13" s="27"/>
      <c r="AJ13" s="27"/>
      <c r="AK13" s="27"/>
      <c r="AL13" s="21" t="str">
        <f aca="false">IF(OR($I13="",COUNT(AH13,AI13)&lt;2),"",$I13+AH13+AI13)</f>
        <v/>
      </c>
      <c r="AM13" s="21" t="str">
        <f aca="false">IF(OR($M13="",COUNT(AJ13,AK13)&lt;2),"",$M13+AJ13+AK13)</f>
        <v/>
      </c>
      <c r="AN13" s="21" t="str">
        <f aca="false">IF($AF13="","",IF(AG13="Katılmadı",0,IF(OR(AL13="",AM13=""),"",ROUND(AVERAGE(AL13,AM13),2))))</f>
        <v/>
      </c>
      <c r="AO13" s="23" t="str">
        <f aca="false">IF($A13="","",IFERROR(INDEX('Öğrenci Listesi'!$D$4:$D$253,MATCH($A13&amp;"#4",'Öğrenci Listesi'!$F$4:$F$253,0))&amp;" – "&amp;INDEX('Öğrenci Listesi'!$E$4:$E$253,MATCH($A13&amp;"#4",'Öğrenci Listesi'!$F$4:$F$253,0)),""))</f>
        <v/>
      </c>
      <c r="AP13" s="27"/>
      <c r="AQ13" s="27"/>
      <c r="AR13" s="27"/>
      <c r="AS13" s="27"/>
      <c r="AT13" s="27"/>
      <c r="AU13" s="21" t="str">
        <f aca="false">IF(OR($I13="",COUNT(AQ13,AR13)&lt;2),"",$I13+AQ13+AR13)</f>
        <v/>
      </c>
      <c r="AV13" s="21" t="str">
        <f aca="false">IF(OR($M13="",COUNT(AS13,AT13)&lt;2),"",$M13+AS13+AT13)</f>
        <v/>
      </c>
      <c r="AW13" s="21" t="str">
        <f aca="false">IF($AO13="","",IF(AP13="Katılmadı",0,IF(OR(AU13="",AV13=""),"",ROUND(AVERAGE(AU13,AV13),2))))</f>
        <v/>
      </c>
      <c r="AX13" s="23"/>
      <c r="AY13" s="27"/>
      <c r="AZ13" s="27"/>
      <c r="BA13" s="27"/>
      <c r="BB13" s="27"/>
      <c r="BC13" s="27"/>
      <c r="BD13" s="21"/>
      <c r="BE13" s="21"/>
      <c r="BF13" s="21"/>
    </row>
    <row r="14" customFormat="false" ht="21.75" hidden="false" customHeight="true" outlineLevel="0" collapsed="false">
      <c r="A14" s="19" t="n">
        <v>9</v>
      </c>
      <c r="B14" s="23" t="str">
        <f aca="false">IFERROR(INDEX('Projeler ve Jüri'!$C$4:$C$53,MATCH($A14,'Projeler ve Jüri'!$A$4:$A$53,0))&amp;"","")</f>
        <v/>
      </c>
      <c r="C14" s="23" t="str">
        <f aca="false">IFERROR(INDEX('Projeler ve Jüri'!$B$4:$B$53,MATCH($A14,'Projeler ve Jüri'!$A$4:$A$53,0))&amp;"","")</f>
        <v/>
      </c>
      <c r="D14" s="23" t="str">
        <f aca="false">IFERROR(INDEX('Projeler ve Jüri'!$E$4:$E$53,MATCH($A14,'Projeler ve Jüri'!$A$4:$A$53,0))&amp;"","")</f>
        <v/>
      </c>
      <c r="E14" s="23" t="str">
        <f aca="false">IFERROR(INDEX('Projeler ve Jüri'!$F$4:$F$53,MATCH($A14,'Projeler ve Jüri'!$A$4:$A$53,0))&amp;"","")</f>
        <v/>
      </c>
      <c r="F14" s="22"/>
      <c r="G14" s="22"/>
      <c r="H14" s="22"/>
      <c r="I14" s="21" t="str">
        <f aca="false">IF(COUNT(F14:H14)&lt;3,"",SUM(F14:H14))</f>
        <v/>
      </c>
      <c r="J14" s="22"/>
      <c r="K14" s="22"/>
      <c r="L14" s="22"/>
      <c r="M14" s="21" t="str">
        <f aca="false">IF(COUNT(J14:L14)&lt;3,"",SUM(J14:L14))</f>
        <v/>
      </c>
      <c r="N14" s="23" t="str">
        <f aca="false">IF($A14="","",IFERROR(INDEX('Öğrenci Listesi'!$D$4:$D$253,MATCH($A14&amp;"#1",'Öğrenci Listesi'!$F$4:$F$253,0))&amp;" – "&amp;INDEX('Öğrenci Listesi'!$E$4:$E$253,MATCH($A14&amp;"#1",'Öğrenci Listesi'!$F$4:$F$253,0)),""))</f>
        <v/>
      </c>
      <c r="O14" s="27"/>
      <c r="P14" s="27"/>
      <c r="Q14" s="27"/>
      <c r="R14" s="27"/>
      <c r="S14" s="27"/>
      <c r="T14" s="21" t="str">
        <f aca="false">IF(OR($I14="",COUNT(P14,Q14)&lt;2),"",$I14+P14+Q14)</f>
        <v/>
      </c>
      <c r="U14" s="21" t="str">
        <f aca="false">IF(OR($M14="",COUNT(R14,S14)&lt;2),"",$M14+R14+S14)</f>
        <v/>
      </c>
      <c r="V14" s="21" t="str">
        <f aca="false">IF($N14="","",IF(O14="Katılmadı",0,IF(OR(T14="",U14=""),"",ROUND(AVERAGE(T14,U14),2))))</f>
        <v/>
      </c>
      <c r="W14" s="23" t="str">
        <f aca="false">IF($A14="","",IFERROR(INDEX('Öğrenci Listesi'!$D$4:$D$253,MATCH($A14&amp;"#2",'Öğrenci Listesi'!$F$4:$F$253,0))&amp;" – "&amp;INDEX('Öğrenci Listesi'!$E$4:$E$253,MATCH($A14&amp;"#2",'Öğrenci Listesi'!$F$4:$F$253,0)),""))</f>
        <v/>
      </c>
      <c r="X14" s="27"/>
      <c r="Y14" s="27"/>
      <c r="Z14" s="27"/>
      <c r="AA14" s="27"/>
      <c r="AB14" s="27"/>
      <c r="AC14" s="21" t="str">
        <f aca="false">IF(OR($I14="",COUNT(Y14,Z14)&lt;2),"",$I14+Y14+Z14)</f>
        <v/>
      </c>
      <c r="AD14" s="21" t="str">
        <f aca="false">IF(OR($M14="",COUNT(AA14,AB14)&lt;2),"",$M14+AA14+AB14)</f>
        <v/>
      </c>
      <c r="AE14" s="21" t="str">
        <f aca="false">IF($W14="","",IF(X14="Katılmadı",0,IF(OR(AC14="",AD14=""),"",ROUND(AVERAGE(AC14,AD14),2))))</f>
        <v/>
      </c>
      <c r="AF14" s="23" t="str">
        <f aca="false">IF($A14="","",IFERROR(INDEX('Öğrenci Listesi'!$D$4:$D$253,MATCH($A14&amp;"#3",'Öğrenci Listesi'!$F$4:$F$253,0))&amp;" – "&amp;INDEX('Öğrenci Listesi'!$E$4:$E$253,MATCH($A14&amp;"#3",'Öğrenci Listesi'!$F$4:$F$253,0)),""))</f>
        <v/>
      </c>
      <c r="AG14" s="27"/>
      <c r="AH14" s="27"/>
      <c r="AI14" s="27"/>
      <c r="AJ14" s="27"/>
      <c r="AK14" s="27"/>
      <c r="AL14" s="21" t="str">
        <f aca="false">IF(OR($I14="",COUNT(AH14,AI14)&lt;2),"",$I14+AH14+AI14)</f>
        <v/>
      </c>
      <c r="AM14" s="21" t="str">
        <f aca="false">IF(OR($M14="",COUNT(AJ14,AK14)&lt;2),"",$M14+AJ14+AK14)</f>
        <v/>
      </c>
      <c r="AN14" s="21" t="str">
        <f aca="false">IF($AF14="","",IF(AG14="Katılmadı",0,IF(OR(AL14="",AM14=""),"",ROUND(AVERAGE(AL14,AM14),2))))</f>
        <v/>
      </c>
      <c r="AO14" s="23" t="str">
        <f aca="false">IF($A14="","",IFERROR(INDEX('Öğrenci Listesi'!$D$4:$D$253,MATCH($A14&amp;"#4",'Öğrenci Listesi'!$F$4:$F$253,0))&amp;" – "&amp;INDEX('Öğrenci Listesi'!$E$4:$E$253,MATCH($A14&amp;"#4",'Öğrenci Listesi'!$F$4:$F$253,0)),""))</f>
        <v/>
      </c>
      <c r="AP14" s="27"/>
      <c r="AQ14" s="27"/>
      <c r="AR14" s="27"/>
      <c r="AS14" s="27"/>
      <c r="AT14" s="27"/>
      <c r="AU14" s="21" t="str">
        <f aca="false">IF(OR($I14="",COUNT(AQ14,AR14)&lt;2),"",$I14+AQ14+AR14)</f>
        <v/>
      </c>
      <c r="AV14" s="21" t="str">
        <f aca="false">IF(OR($M14="",COUNT(AS14,AT14)&lt;2),"",$M14+AS14+AT14)</f>
        <v/>
      </c>
      <c r="AW14" s="21" t="str">
        <f aca="false">IF($AO14="","",IF(AP14="Katılmadı",0,IF(OR(AU14="",AV14=""),"",ROUND(AVERAGE(AU14,AV14),2))))</f>
        <v/>
      </c>
      <c r="AX14" s="23"/>
      <c r="AY14" s="27"/>
      <c r="AZ14" s="27"/>
      <c r="BA14" s="27"/>
      <c r="BB14" s="27"/>
      <c r="BC14" s="27"/>
      <c r="BD14" s="21"/>
      <c r="BE14" s="21"/>
      <c r="BF14" s="21"/>
    </row>
    <row r="15" customFormat="false" ht="21.75" hidden="false" customHeight="true" outlineLevel="0" collapsed="false">
      <c r="A15" s="19" t="n">
        <v>10</v>
      </c>
      <c r="B15" s="23" t="str">
        <f aca="false">IFERROR(INDEX('Projeler ve Jüri'!$C$4:$C$53,MATCH($A15,'Projeler ve Jüri'!$A$4:$A$53,0))&amp;"","")</f>
        <v/>
      </c>
      <c r="C15" s="23" t="str">
        <f aca="false">IFERROR(INDEX('Projeler ve Jüri'!$B$4:$B$53,MATCH($A15,'Projeler ve Jüri'!$A$4:$A$53,0))&amp;"","")</f>
        <v/>
      </c>
      <c r="D15" s="23" t="str">
        <f aca="false">IFERROR(INDEX('Projeler ve Jüri'!$E$4:$E$53,MATCH($A15,'Projeler ve Jüri'!$A$4:$A$53,0))&amp;"","")</f>
        <v/>
      </c>
      <c r="E15" s="23" t="str">
        <f aca="false">IFERROR(INDEX('Projeler ve Jüri'!$F$4:$F$53,MATCH($A15,'Projeler ve Jüri'!$A$4:$A$53,0))&amp;"","")</f>
        <v/>
      </c>
      <c r="F15" s="22"/>
      <c r="G15" s="22"/>
      <c r="H15" s="22"/>
      <c r="I15" s="21" t="str">
        <f aca="false">IF(COUNT(F15:H15)&lt;3,"",SUM(F15:H15))</f>
        <v/>
      </c>
      <c r="J15" s="22"/>
      <c r="K15" s="22"/>
      <c r="L15" s="22"/>
      <c r="M15" s="21" t="str">
        <f aca="false">IF(COUNT(J15:L15)&lt;3,"",SUM(J15:L15))</f>
        <v/>
      </c>
      <c r="N15" s="23" t="str">
        <f aca="false">IF($A15="","",IFERROR(INDEX('Öğrenci Listesi'!$D$4:$D$253,MATCH($A15&amp;"#1",'Öğrenci Listesi'!$F$4:$F$253,0))&amp;" – "&amp;INDEX('Öğrenci Listesi'!$E$4:$E$253,MATCH($A15&amp;"#1",'Öğrenci Listesi'!$F$4:$F$253,0)),""))</f>
        <v/>
      </c>
      <c r="O15" s="27"/>
      <c r="P15" s="27"/>
      <c r="Q15" s="27"/>
      <c r="R15" s="27"/>
      <c r="S15" s="27"/>
      <c r="T15" s="21" t="str">
        <f aca="false">IF(OR($I15="",COUNT(P15,Q15)&lt;2),"",$I15+P15+Q15)</f>
        <v/>
      </c>
      <c r="U15" s="21" t="str">
        <f aca="false">IF(OR($M15="",COUNT(R15,S15)&lt;2),"",$M15+R15+S15)</f>
        <v/>
      </c>
      <c r="V15" s="21" t="str">
        <f aca="false">IF($N15="","",IF(O15="Katılmadı",0,IF(OR(T15="",U15=""),"",ROUND(AVERAGE(T15,U15),2))))</f>
        <v/>
      </c>
      <c r="W15" s="23" t="str">
        <f aca="false">IF($A15="","",IFERROR(INDEX('Öğrenci Listesi'!$D$4:$D$253,MATCH($A15&amp;"#2",'Öğrenci Listesi'!$F$4:$F$253,0))&amp;" – "&amp;INDEX('Öğrenci Listesi'!$E$4:$E$253,MATCH($A15&amp;"#2",'Öğrenci Listesi'!$F$4:$F$253,0)),""))</f>
        <v/>
      </c>
      <c r="X15" s="27"/>
      <c r="Y15" s="27"/>
      <c r="Z15" s="27"/>
      <c r="AA15" s="27"/>
      <c r="AB15" s="27"/>
      <c r="AC15" s="21" t="str">
        <f aca="false">IF(OR($I15="",COUNT(Y15,Z15)&lt;2),"",$I15+Y15+Z15)</f>
        <v/>
      </c>
      <c r="AD15" s="21" t="str">
        <f aca="false">IF(OR($M15="",COUNT(AA15,AB15)&lt;2),"",$M15+AA15+AB15)</f>
        <v/>
      </c>
      <c r="AE15" s="21" t="str">
        <f aca="false">IF($W15="","",IF(X15="Katılmadı",0,IF(OR(AC15="",AD15=""),"",ROUND(AVERAGE(AC15,AD15),2))))</f>
        <v/>
      </c>
      <c r="AF15" s="23" t="str">
        <f aca="false">IF($A15="","",IFERROR(INDEX('Öğrenci Listesi'!$D$4:$D$253,MATCH($A15&amp;"#3",'Öğrenci Listesi'!$F$4:$F$253,0))&amp;" – "&amp;INDEX('Öğrenci Listesi'!$E$4:$E$253,MATCH($A15&amp;"#3",'Öğrenci Listesi'!$F$4:$F$253,0)),""))</f>
        <v/>
      </c>
      <c r="AG15" s="27"/>
      <c r="AH15" s="27"/>
      <c r="AI15" s="27"/>
      <c r="AJ15" s="27"/>
      <c r="AK15" s="27"/>
      <c r="AL15" s="21" t="str">
        <f aca="false">IF(OR($I15="",COUNT(AH15,AI15)&lt;2),"",$I15+AH15+AI15)</f>
        <v/>
      </c>
      <c r="AM15" s="21" t="str">
        <f aca="false">IF(OR($M15="",COUNT(AJ15,AK15)&lt;2),"",$M15+AJ15+AK15)</f>
        <v/>
      </c>
      <c r="AN15" s="21" t="str">
        <f aca="false">IF($AF15="","",IF(AG15="Katılmadı",0,IF(OR(AL15="",AM15=""),"",ROUND(AVERAGE(AL15,AM15),2))))</f>
        <v/>
      </c>
      <c r="AO15" s="23" t="str">
        <f aca="false">IF($A15="","",IFERROR(INDEX('Öğrenci Listesi'!$D$4:$D$253,MATCH($A15&amp;"#4",'Öğrenci Listesi'!$F$4:$F$253,0))&amp;" – "&amp;INDEX('Öğrenci Listesi'!$E$4:$E$253,MATCH($A15&amp;"#4",'Öğrenci Listesi'!$F$4:$F$253,0)),""))</f>
        <v/>
      </c>
      <c r="AP15" s="27"/>
      <c r="AQ15" s="27"/>
      <c r="AR15" s="27"/>
      <c r="AS15" s="27"/>
      <c r="AT15" s="27"/>
      <c r="AU15" s="21" t="str">
        <f aca="false">IF(OR($I15="",COUNT(AQ15,AR15)&lt;2),"",$I15+AQ15+AR15)</f>
        <v/>
      </c>
      <c r="AV15" s="21" t="str">
        <f aca="false">IF(OR($M15="",COUNT(AS15,AT15)&lt;2),"",$M15+AS15+AT15)</f>
        <v/>
      </c>
      <c r="AW15" s="21" t="str">
        <f aca="false">IF($AO15="","",IF(AP15="Katılmadı",0,IF(OR(AU15="",AV15=""),"",ROUND(AVERAGE(AU15,AV15),2))))</f>
        <v/>
      </c>
      <c r="AX15" s="23"/>
      <c r="AY15" s="27"/>
      <c r="AZ15" s="27"/>
      <c r="BA15" s="27"/>
      <c r="BB15" s="27"/>
      <c r="BC15" s="27"/>
      <c r="BD15" s="21"/>
      <c r="BE15" s="21"/>
      <c r="BF15" s="21"/>
    </row>
    <row r="16" customFormat="false" ht="21.75" hidden="false" customHeight="true" outlineLevel="0" collapsed="false">
      <c r="A16" s="19" t="n">
        <v>11</v>
      </c>
      <c r="B16" s="23" t="str">
        <f aca="false">IFERROR(INDEX('Projeler ve Jüri'!$C$4:$C$53,MATCH($A16,'Projeler ve Jüri'!$A$4:$A$53,0))&amp;"","")</f>
        <v/>
      </c>
      <c r="C16" s="23" t="str">
        <f aca="false">IFERROR(INDEX('Projeler ve Jüri'!$B$4:$B$53,MATCH($A16,'Projeler ve Jüri'!$A$4:$A$53,0))&amp;"","")</f>
        <v/>
      </c>
      <c r="D16" s="23" t="str">
        <f aca="false">IFERROR(INDEX('Projeler ve Jüri'!$E$4:$E$53,MATCH($A16,'Projeler ve Jüri'!$A$4:$A$53,0))&amp;"","")</f>
        <v/>
      </c>
      <c r="E16" s="23" t="str">
        <f aca="false">IFERROR(INDEX('Projeler ve Jüri'!$F$4:$F$53,MATCH($A16,'Projeler ve Jüri'!$A$4:$A$53,0))&amp;"","")</f>
        <v/>
      </c>
      <c r="F16" s="22"/>
      <c r="G16" s="22"/>
      <c r="H16" s="22"/>
      <c r="I16" s="21" t="str">
        <f aca="false">IF(COUNT(F16:H16)&lt;3,"",SUM(F16:H16))</f>
        <v/>
      </c>
      <c r="J16" s="22"/>
      <c r="K16" s="22"/>
      <c r="L16" s="22"/>
      <c r="M16" s="21" t="str">
        <f aca="false">IF(COUNT(J16:L16)&lt;3,"",SUM(J16:L16))</f>
        <v/>
      </c>
      <c r="N16" s="23" t="str">
        <f aca="false">IF($A16="","",IFERROR(INDEX('Öğrenci Listesi'!$D$4:$D$253,MATCH($A16&amp;"#1",'Öğrenci Listesi'!$F$4:$F$253,0))&amp;" – "&amp;INDEX('Öğrenci Listesi'!$E$4:$E$253,MATCH($A16&amp;"#1",'Öğrenci Listesi'!$F$4:$F$253,0)),""))</f>
        <v/>
      </c>
      <c r="O16" s="27"/>
      <c r="P16" s="27"/>
      <c r="Q16" s="27"/>
      <c r="R16" s="27"/>
      <c r="S16" s="27"/>
      <c r="T16" s="21" t="str">
        <f aca="false">IF(OR($I16="",COUNT(P16,Q16)&lt;2),"",$I16+P16+Q16)</f>
        <v/>
      </c>
      <c r="U16" s="21" t="str">
        <f aca="false">IF(OR($M16="",COUNT(R16,S16)&lt;2),"",$M16+R16+S16)</f>
        <v/>
      </c>
      <c r="V16" s="21" t="str">
        <f aca="false">IF($N16="","",IF(O16="Katılmadı",0,IF(OR(T16="",U16=""),"",ROUND(AVERAGE(T16,U16),2))))</f>
        <v/>
      </c>
      <c r="W16" s="23" t="str">
        <f aca="false">IF($A16="","",IFERROR(INDEX('Öğrenci Listesi'!$D$4:$D$253,MATCH($A16&amp;"#2",'Öğrenci Listesi'!$F$4:$F$253,0))&amp;" – "&amp;INDEX('Öğrenci Listesi'!$E$4:$E$253,MATCH($A16&amp;"#2",'Öğrenci Listesi'!$F$4:$F$253,0)),""))</f>
        <v/>
      </c>
      <c r="X16" s="27"/>
      <c r="Y16" s="27"/>
      <c r="Z16" s="27"/>
      <c r="AA16" s="27"/>
      <c r="AB16" s="27"/>
      <c r="AC16" s="21" t="str">
        <f aca="false">IF(OR($I16="",COUNT(Y16,Z16)&lt;2),"",$I16+Y16+Z16)</f>
        <v/>
      </c>
      <c r="AD16" s="21" t="str">
        <f aca="false">IF(OR($M16="",COUNT(AA16,AB16)&lt;2),"",$M16+AA16+AB16)</f>
        <v/>
      </c>
      <c r="AE16" s="21" t="str">
        <f aca="false">IF($W16="","",IF(X16="Katılmadı",0,IF(OR(AC16="",AD16=""),"",ROUND(AVERAGE(AC16,AD16),2))))</f>
        <v/>
      </c>
      <c r="AF16" s="23" t="str">
        <f aca="false">IF($A16="","",IFERROR(INDEX('Öğrenci Listesi'!$D$4:$D$253,MATCH($A16&amp;"#3",'Öğrenci Listesi'!$F$4:$F$253,0))&amp;" – "&amp;INDEX('Öğrenci Listesi'!$E$4:$E$253,MATCH($A16&amp;"#3",'Öğrenci Listesi'!$F$4:$F$253,0)),""))</f>
        <v/>
      </c>
      <c r="AG16" s="27"/>
      <c r="AH16" s="27"/>
      <c r="AI16" s="27"/>
      <c r="AJ16" s="27"/>
      <c r="AK16" s="27"/>
      <c r="AL16" s="21" t="str">
        <f aca="false">IF(OR($I16="",COUNT(AH16,AI16)&lt;2),"",$I16+AH16+AI16)</f>
        <v/>
      </c>
      <c r="AM16" s="21" t="str">
        <f aca="false">IF(OR($M16="",COUNT(AJ16,AK16)&lt;2),"",$M16+AJ16+AK16)</f>
        <v/>
      </c>
      <c r="AN16" s="21" t="str">
        <f aca="false">IF($AF16="","",IF(AG16="Katılmadı",0,IF(OR(AL16="",AM16=""),"",ROUND(AVERAGE(AL16,AM16),2))))</f>
        <v/>
      </c>
      <c r="AO16" s="23" t="str">
        <f aca="false">IF($A16="","",IFERROR(INDEX('Öğrenci Listesi'!$D$4:$D$253,MATCH($A16&amp;"#4",'Öğrenci Listesi'!$F$4:$F$253,0))&amp;" – "&amp;INDEX('Öğrenci Listesi'!$E$4:$E$253,MATCH($A16&amp;"#4",'Öğrenci Listesi'!$F$4:$F$253,0)),""))</f>
        <v/>
      </c>
      <c r="AP16" s="27"/>
      <c r="AQ16" s="27"/>
      <c r="AR16" s="27"/>
      <c r="AS16" s="27"/>
      <c r="AT16" s="27"/>
      <c r="AU16" s="21" t="str">
        <f aca="false">IF(OR($I16="",COUNT(AQ16,AR16)&lt;2),"",$I16+AQ16+AR16)</f>
        <v/>
      </c>
      <c r="AV16" s="21" t="str">
        <f aca="false">IF(OR($M16="",COUNT(AS16,AT16)&lt;2),"",$M16+AS16+AT16)</f>
        <v/>
      </c>
      <c r="AW16" s="21" t="str">
        <f aca="false">IF($AO16="","",IF(AP16="Katılmadı",0,IF(OR(AU16="",AV16=""),"",ROUND(AVERAGE(AU16,AV16),2))))</f>
        <v/>
      </c>
      <c r="AX16" s="23"/>
      <c r="AY16" s="27"/>
      <c r="AZ16" s="27"/>
      <c r="BA16" s="27"/>
      <c r="BB16" s="27"/>
      <c r="BC16" s="27"/>
      <c r="BD16" s="21"/>
      <c r="BE16" s="21"/>
      <c r="BF16" s="21"/>
    </row>
    <row r="17" customFormat="false" ht="21.75" hidden="false" customHeight="true" outlineLevel="0" collapsed="false">
      <c r="A17" s="19" t="n">
        <v>12</v>
      </c>
      <c r="B17" s="23" t="str">
        <f aca="false">IFERROR(INDEX('Projeler ve Jüri'!$C$4:$C$53,MATCH($A17,'Projeler ve Jüri'!$A$4:$A$53,0))&amp;"","")</f>
        <v/>
      </c>
      <c r="C17" s="23" t="str">
        <f aca="false">IFERROR(INDEX('Projeler ve Jüri'!$B$4:$B$53,MATCH($A17,'Projeler ve Jüri'!$A$4:$A$53,0))&amp;"","")</f>
        <v/>
      </c>
      <c r="D17" s="23" t="str">
        <f aca="false">IFERROR(INDEX('Projeler ve Jüri'!$E$4:$E$53,MATCH($A17,'Projeler ve Jüri'!$A$4:$A$53,0))&amp;"","")</f>
        <v/>
      </c>
      <c r="E17" s="23" t="str">
        <f aca="false">IFERROR(INDEX('Projeler ve Jüri'!$F$4:$F$53,MATCH($A17,'Projeler ve Jüri'!$A$4:$A$53,0))&amp;"","")</f>
        <v/>
      </c>
      <c r="F17" s="22"/>
      <c r="G17" s="22"/>
      <c r="H17" s="22"/>
      <c r="I17" s="21" t="str">
        <f aca="false">IF(COUNT(F17:H17)&lt;3,"",SUM(F17:H17))</f>
        <v/>
      </c>
      <c r="J17" s="22"/>
      <c r="K17" s="22"/>
      <c r="L17" s="22"/>
      <c r="M17" s="21" t="str">
        <f aca="false">IF(COUNT(J17:L17)&lt;3,"",SUM(J17:L17))</f>
        <v/>
      </c>
      <c r="N17" s="23" t="str">
        <f aca="false">IF($A17="","",IFERROR(INDEX('Öğrenci Listesi'!$D$4:$D$253,MATCH($A17&amp;"#1",'Öğrenci Listesi'!$F$4:$F$253,0))&amp;" – "&amp;INDEX('Öğrenci Listesi'!$E$4:$E$253,MATCH($A17&amp;"#1",'Öğrenci Listesi'!$F$4:$F$253,0)),""))</f>
        <v/>
      </c>
      <c r="O17" s="27"/>
      <c r="P17" s="27"/>
      <c r="Q17" s="27"/>
      <c r="R17" s="27"/>
      <c r="S17" s="27"/>
      <c r="T17" s="21" t="str">
        <f aca="false">IF(OR($I17="",COUNT(P17,Q17)&lt;2),"",$I17+P17+Q17)</f>
        <v/>
      </c>
      <c r="U17" s="21" t="str">
        <f aca="false">IF(OR($M17="",COUNT(R17,S17)&lt;2),"",$M17+R17+S17)</f>
        <v/>
      </c>
      <c r="V17" s="21" t="str">
        <f aca="false">IF($N17="","",IF(O17="Katılmadı",0,IF(OR(T17="",U17=""),"",ROUND(AVERAGE(T17,U17),2))))</f>
        <v/>
      </c>
      <c r="W17" s="23" t="str">
        <f aca="false">IF($A17="","",IFERROR(INDEX('Öğrenci Listesi'!$D$4:$D$253,MATCH($A17&amp;"#2",'Öğrenci Listesi'!$F$4:$F$253,0))&amp;" – "&amp;INDEX('Öğrenci Listesi'!$E$4:$E$253,MATCH($A17&amp;"#2",'Öğrenci Listesi'!$F$4:$F$253,0)),""))</f>
        <v/>
      </c>
      <c r="X17" s="27"/>
      <c r="Y17" s="27"/>
      <c r="Z17" s="27"/>
      <c r="AA17" s="27"/>
      <c r="AB17" s="27"/>
      <c r="AC17" s="21" t="str">
        <f aca="false">IF(OR($I17="",COUNT(Y17,Z17)&lt;2),"",$I17+Y17+Z17)</f>
        <v/>
      </c>
      <c r="AD17" s="21" t="str">
        <f aca="false">IF(OR($M17="",COUNT(AA17,AB17)&lt;2),"",$M17+AA17+AB17)</f>
        <v/>
      </c>
      <c r="AE17" s="21" t="str">
        <f aca="false">IF($W17="","",IF(X17="Katılmadı",0,IF(OR(AC17="",AD17=""),"",ROUND(AVERAGE(AC17,AD17),2))))</f>
        <v/>
      </c>
      <c r="AF17" s="23" t="str">
        <f aca="false">IF($A17="","",IFERROR(INDEX('Öğrenci Listesi'!$D$4:$D$253,MATCH($A17&amp;"#3",'Öğrenci Listesi'!$F$4:$F$253,0))&amp;" – "&amp;INDEX('Öğrenci Listesi'!$E$4:$E$253,MATCH($A17&amp;"#3",'Öğrenci Listesi'!$F$4:$F$253,0)),""))</f>
        <v/>
      </c>
      <c r="AG17" s="27"/>
      <c r="AH17" s="27"/>
      <c r="AI17" s="27"/>
      <c r="AJ17" s="27"/>
      <c r="AK17" s="27"/>
      <c r="AL17" s="21" t="str">
        <f aca="false">IF(OR($I17="",COUNT(AH17,AI17)&lt;2),"",$I17+AH17+AI17)</f>
        <v/>
      </c>
      <c r="AM17" s="21" t="str">
        <f aca="false">IF(OR($M17="",COUNT(AJ17,AK17)&lt;2),"",$M17+AJ17+AK17)</f>
        <v/>
      </c>
      <c r="AN17" s="21" t="str">
        <f aca="false">IF($AF17="","",IF(AG17="Katılmadı",0,IF(OR(AL17="",AM17=""),"",ROUND(AVERAGE(AL17,AM17),2))))</f>
        <v/>
      </c>
      <c r="AO17" s="23" t="str">
        <f aca="false">IF($A17="","",IFERROR(INDEX('Öğrenci Listesi'!$D$4:$D$253,MATCH($A17&amp;"#4",'Öğrenci Listesi'!$F$4:$F$253,0))&amp;" – "&amp;INDEX('Öğrenci Listesi'!$E$4:$E$253,MATCH($A17&amp;"#4",'Öğrenci Listesi'!$F$4:$F$253,0)),""))</f>
        <v/>
      </c>
      <c r="AP17" s="27"/>
      <c r="AQ17" s="27"/>
      <c r="AR17" s="27"/>
      <c r="AS17" s="27"/>
      <c r="AT17" s="27"/>
      <c r="AU17" s="21" t="str">
        <f aca="false">IF(OR($I17="",COUNT(AQ17,AR17)&lt;2),"",$I17+AQ17+AR17)</f>
        <v/>
      </c>
      <c r="AV17" s="21" t="str">
        <f aca="false">IF(OR($M17="",COUNT(AS17,AT17)&lt;2),"",$M17+AS17+AT17)</f>
        <v/>
      </c>
      <c r="AW17" s="21" t="str">
        <f aca="false">IF($AO17="","",IF(AP17="Katılmadı",0,IF(OR(AU17="",AV17=""),"",ROUND(AVERAGE(AU17,AV17),2))))</f>
        <v/>
      </c>
      <c r="AX17" s="23"/>
      <c r="AY17" s="27"/>
      <c r="AZ17" s="27"/>
      <c r="BA17" s="27"/>
      <c r="BB17" s="27"/>
      <c r="BC17" s="27"/>
      <c r="BD17" s="21"/>
      <c r="BE17" s="21"/>
      <c r="BF17" s="21"/>
    </row>
    <row r="18" customFormat="false" ht="21.75" hidden="false" customHeight="true" outlineLevel="0" collapsed="false">
      <c r="A18" s="19" t="n">
        <v>13</v>
      </c>
      <c r="B18" s="23" t="str">
        <f aca="false">IFERROR(INDEX('Projeler ve Jüri'!$C$4:$C$53,MATCH($A18,'Projeler ve Jüri'!$A$4:$A$53,0))&amp;"","")</f>
        <v/>
      </c>
      <c r="C18" s="23" t="str">
        <f aca="false">IFERROR(INDEX('Projeler ve Jüri'!$B$4:$B$53,MATCH($A18,'Projeler ve Jüri'!$A$4:$A$53,0))&amp;"","")</f>
        <v/>
      </c>
      <c r="D18" s="23" t="str">
        <f aca="false">IFERROR(INDEX('Projeler ve Jüri'!$E$4:$E$53,MATCH($A18,'Projeler ve Jüri'!$A$4:$A$53,0))&amp;"","")</f>
        <v/>
      </c>
      <c r="E18" s="23" t="str">
        <f aca="false">IFERROR(INDEX('Projeler ve Jüri'!$F$4:$F$53,MATCH($A18,'Projeler ve Jüri'!$A$4:$A$53,0))&amp;"","")</f>
        <v/>
      </c>
      <c r="F18" s="22"/>
      <c r="G18" s="22"/>
      <c r="H18" s="22"/>
      <c r="I18" s="21" t="str">
        <f aca="false">IF(COUNT(F18:H18)&lt;3,"",SUM(F18:H18))</f>
        <v/>
      </c>
      <c r="J18" s="22"/>
      <c r="K18" s="22"/>
      <c r="L18" s="22"/>
      <c r="M18" s="21" t="str">
        <f aca="false">IF(COUNT(J18:L18)&lt;3,"",SUM(J18:L18))</f>
        <v/>
      </c>
      <c r="N18" s="23" t="str">
        <f aca="false">IF($A18="","",IFERROR(INDEX('Öğrenci Listesi'!$D$4:$D$253,MATCH($A18&amp;"#1",'Öğrenci Listesi'!$F$4:$F$253,0))&amp;" – "&amp;INDEX('Öğrenci Listesi'!$E$4:$E$253,MATCH($A18&amp;"#1",'Öğrenci Listesi'!$F$4:$F$253,0)),""))</f>
        <v/>
      </c>
      <c r="O18" s="27"/>
      <c r="P18" s="27"/>
      <c r="Q18" s="27"/>
      <c r="R18" s="27"/>
      <c r="S18" s="27"/>
      <c r="T18" s="21" t="str">
        <f aca="false">IF(OR($I18="",COUNT(P18,Q18)&lt;2),"",$I18+P18+Q18)</f>
        <v/>
      </c>
      <c r="U18" s="21" t="str">
        <f aca="false">IF(OR($M18="",COUNT(R18,S18)&lt;2),"",$M18+R18+S18)</f>
        <v/>
      </c>
      <c r="V18" s="21" t="str">
        <f aca="false">IF($N18="","",IF(O18="Katılmadı",0,IF(OR(T18="",U18=""),"",ROUND(AVERAGE(T18,U18),2))))</f>
        <v/>
      </c>
      <c r="W18" s="23" t="str">
        <f aca="false">IF($A18="","",IFERROR(INDEX('Öğrenci Listesi'!$D$4:$D$253,MATCH($A18&amp;"#2",'Öğrenci Listesi'!$F$4:$F$253,0))&amp;" – "&amp;INDEX('Öğrenci Listesi'!$E$4:$E$253,MATCH($A18&amp;"#2",'Öğrenci Listesi'!$F$4:$F$253,0)),""))</f>
        <v/>
      </c>
      <c r="X18" s="27"/>
      <c r="Y18" s="27"/>
      <c r="Z18" s="27"/>
      <c r="AA18" s="27"/>
      <c r="AB18" s="27"/>
      <c r="AC18" s="21" t="str">
        <f aca="false">IF(OR($I18="",COUNT(Y18,Z18)&lt;2),"",$I18+Y18+Z18)</f>
        <v/>
      </c>
      <c r="AD18" s="21" t="str">
        <f aca="false">IF(OR($M18="",COUNT(AA18,AB18)&lt;2),"",$M18+AA18+AB18)</f>
        <v/>
      </c>
      <c r="AE18" s="21" t="str">
        <f aca="false">IF($W18="","",IF(X18="Katılmadı",0,IF(OR(AC18="",AD18=""),"",ROUND(AVERAGE(AC18,AD18),2))))</f>
        <v/>
      </c>
      <c r="AF18" s="23" t="str">
        <f aca="false">IF($A18="","",IFERROR(INDEX('Öğrenci Listesi'!$D$4:$D$253,MATCH($A18&amp;"#3",'Öğrenci Listesi'!$F$4:$F$253,0))&amp;" – "&amp;INDEX('Öğrenci Listesi'!$E$4:$E$253,MATCH($A18&amp;"#3",'Öğrenci Listesi'!$F$4:$F$253,0)),""))</f>
        <v/>
      </c>
      <c r="AG18" s="27"/>
      <c r="AH18" s="27"/>
      <c r="AI18" s="27"/>
      <c r="AJ18" s="27"/>
      <c r="AK18" s="27"/>
      <c r="AL18" s="21" t="str">
        <f aca="false">IF(OR($I18="",COUNT(AH18,AI18)&lt;2),"",$I18+AH18+AI18)</f>
        <v/>
      </c>
      <c r="AM18" s="21" t="str">
        <f aca="false">IF(OR($M18="",COUNT(AJ18,AK18)&lt;2),"",$M18+AJ18+AK18)</f>
        <v/>
      </c>
      <c r="AN18" s="21" t="str">
        <f aca="false">IF($AF18="","",IF(AG18="Katılmadı",0,IF(OR(AL18="",AM18=""),"",ROUND(AVERAGE(AL18,AM18),2))))</f>
        <v/>
      </c>
      <c r="AO18" s="23" t="str">
        <f aca="false">IF($A18="","",IFERROR(INDEX('Öğrenci Listesi'!$D$4:$D$253,MATCH($A18&amp;"#4",'Öğrenci Listesi'!$F$4:$F$253,0))&amp;" – "&amp;INDEX('Öğrenci Listesi'!$E$4:$E$253,MATCH($A18&amp;"#4",'Öğrenci Listesi'!$F$4:$F$253,0)),""))</f>
        <v/>
      </c>
      <c r="AP18" s="27"/>
      <c r="AQ18" s="27"/>
      <c r="AR18" s="27"/>
      <c r="AS18" s="27"/>
      <c r="AT18" s="27"/>
      <c r="AU18" s="21" t="str">
        <f aca="false">IF(OR($I18="",COUNT(AQ18,AR18)&lt;2),"",$I18+AQ18+AR18)</f>
        <v/>
      </c>
      <c r="AV18" s="21" t="str">
        <f aca="false">IF(OR($M18="",COUNT(AS18,AT18)&lt;2),"",$M18+AS18+AT18)</f>
        <v/>
      </c>
      <c r="AW18" s="21" t="str">
        <f aca="false">IF($AO18="","",IF(AP18="Katılmadı",0,IF(OR(AU18="",AV18=""),"",ROUND(AVERAGE(AU18,AV18),2))))</f>
        <v/>
      </c>
      <c r="AX18" s="23"/>
      <c r="AY18" s="27"/>
      <c r="AZ18" s="27"/>
      <c r="BA18" s="27"/>
      <c r="BB18" s="27"/>
      <c r="BC18" s="27"/>
      <c r="BD18" s="21"/>
      <c r="BE18" s="21"/>
      <c r="BF18" s="21"/>
    </row>
    <row r="19" customFormat="false" ht="21.75" hidden="false" customHeight="true" outlineLevel="0" collapsed="false">
      <c r="A19" s="19" t="n">
        <v>14</v>
      </c>
      <c r="B19" s="23" t="str">
        <f aca="false">IFERROR(INDEX('Projeler ve Jüri'!$C$4:$C$53,MATCH($A19,'Projeler ve Jüri'!$A$4:$A$53,0))&amp;"","")</f>
        <v/>
      </c>
      <c r="C19" s="23" t="str">
        <f aca="false">IFERROR(INDEX('Projeler ve Jüri'!$B$4:$B$53,MATCH($A19,'Projeler ve Jüri'!$A$4:$A$53,0))&amp;"","")</f>
        <v/>
      </c>
      <c r="D19" s="23" t="str">
        <f aca="false">IFERROR(INDEX('Projeler ve Jüri'!$E$4:$E$53,MATCH($A19,'Projeler ve Jüri'!$A$4:$A$53,0))&amp;"","")</f>
        <v/>
      </c>
      <c r="E19" s="23" t="str">
        <f aca="false">IFERROR(INDEX('Projeler ve Jüri'!$F$4:$F$53,MATCH($A19,'Projeler ve Jüri'!$A$4:$A$53,0))&amp;"","")</f>
        <v/>
      </c>
      <c r="F19" s="22"/>
      <c r="G19" s="22"/>
      <c r="H19" s="22"/>
      <c r="I19" s="21" t="str">
        <f aca="false">IF(COUNT(F19:H19)&lt;3,"",SUM(F19:H19))</f>
        <v/>
      </c>
      <c r="J19" s="22"/>
      <c r="K19" s="22"/>
      <c r="L19" s="22"/>
      <c r="M19" s="21" t="str">
        <f aca="false">IF(COUNT(J19:L19)&lt;3,"",SUM(J19:L19))</f>
        <v/>
      </c>
      <c r="N19" s="23" t="str">
        <f aca="false">IF($A19="","",IFERROR(INDEX('Öğrenci Listesi'!$D$4:$D$253,MATCH($A19&amp;"#1",'Öğrenci Listesi'!$F$4:$F$253,0))&amp;" – "&amp;INDEX('Öğrenci Listesi'!$E$4:$E$253,MATCH($A19&amp;"#1",'Öğrenci Listesi'!$F$4:$F$253,0)),""))</f>
        <v/>
      </c>
      <c r="O19" s="27"/>
      <c r="P19" s="27"/>
      <c r="Q19" s="27"/>
      <c r="R19" s="27"/>
      <c r="S19" s="27"/>
      <c r="T19" s="21" t="str">
        <f aca="false">IF(OR($I19="",COUNT(P19,Q19)&lt;2),"",$I19+P19+Q19)</f>
        <v/>
      </c>
      <c r="U19" s="21" t="str">
        <f aca="false">IF(OR($M19="",COUNT(R19,S19)&lt;2),"",$M19+R19+S19)</f>
        <v/>
      </c>
      <c r="V19" s="21" t="str">
        <f aca="false">IF($N19="","",IF(O19="Katılmadı",0,IF(OR(T19="",U19=""),"",ROUND(AVERAGE(T19,U19),2))))</f>
        <v/>
      </c>
      <c r="W19" s="23" t="str">
        <f aca="false">IF($A19="","",IFERROR(INDEX('Öğrenci Listesi'!$D$4:$D$253,MATCH($A19&amp;"#2",'Öğrenci Listesi'!$F$4:$F$253,0))&amp;" – "&amp;INDEX('Öğrenci Listesi'!$E$4:$E$253,MATCH($A19&amp;"#2",'Öğrenci Listesi'!$F$4:$F$253,0)),""))</f>
        <v/>
      </c>
      <c r="X19" s="27"/>
      <c r="Y19" s="27"/>
      <c r="Z19" s="27"/>
      <c r="AA19" s="27"/>
      <c r="AB19" s="27"/>
      <c r="AC19" s="21" t="str">
        <f aca="false">IF(OR($I19="",COUNT(Y19,Z19)&lt;2),"",$I19+Y19+Z19)</f>
        <v/>
      </c>
      <c r="AD19" s="21" t="str">
        <f aca="false">IF(OR($M19="",COUNT(AA19,AB19)&lt;2),"",$M19+AA19+AB19)</f>
        <v/>
      </c>
      <c r="AE19" s="21" t="str">
        <f aca="false">IF($W19="","",IF(X19="Katılmadı",0,IF(OR(AC19="",AD19=""),"",ROUND(AVERAGE(AC19,AD19),2))))</f>
        <v/>
      </c>
      <c r="AF19" s="23" t="str">
        <f aca="false">IF($A19="","",IFERROR(INDEX('Öğrenci Listesi'!$D$4:$D$253,MATCH($A19&amp;"#3",'Öğrenci Listesi'!$F$4:$F$253,0))&amp;" – "&amp;INDEX('Öğrenci Listesi'!$E$4:$E$253,MATCH($A19&amp;"#3",'Öğrenci Listesi'!$F$4:$F$253,0)),""))</f>
        <v/>
      </c>
      <c r="AG19" s="27"/>
      <c r="AH19" s="27"/>
      <c r="AI19" s="27"/>
      <c r="AJ19" s="27"/>
      <c r="AK19" s="27"/>
      <c r="AL19" s="21" t="str">
        <f aca="false">IF(OR($I19="",COUNT(AH19,AI19)&lt;2),"",$I19+AH19+AI19)</f>
        <v/>
      </c>
      <c r="AM19" s="21" t="str">
        <f aca="false">IF(OR($M19="",COUNT(AJ19,AK19)&lt;2),"",$M19+AJ19+AK19)</f>
        <v/>
      </c>
      <c r="AN19" s="21" t="str">
        <f aca="false">IF($AF19="","",IF(AG19="Katılmadı",0,IF(OR(AL19="",AM19=""),"",ROUND(AVERAGE(AL19,AM19),2))))</f>
        <v/>
      </c>
      <c r="AO19" s="23" t="str">
        <f aca="false">IF($A19="","",IFERROR(INDEX('Öğrenci Listesi'!$D$4:$D$253,MATCH($A19&amp;"#4",'Öğrenci Listesi'!$F$4:$F$253,0))&amp;" – "&amp;INDEX('Öğrenci Listesi'!$E$4:$E$253,MATCH($A19&amp;"#4",'Öğrenci Listesi'!$F$4:$F$253,0)),""))</f>
        <v/>
      </c>
      <c r="AP19" s="27"/>
      <c r="AQ19" s="27"/>
      <c r="AR19" s="27"/>
      <c r="AS19" s="27"/>
      <c r="AT19" s="27"/>
      <c r="AU19" s="21" t="str">
        <f aca="false">IF(OR($I19="",COUNT(AQ19,AR19)&lt;2),"",$I19+AQ19+AR19)</f>
        <v/>
      </c>
      <c r="AV19" s="21" t="str">
        <f aca="false">IF(OR($M19="",COUNT(AS19,AT19)&lt;2),"",$M19+AS19+AT19)</f>
        <v/>
      </c>
      <c r="AW19" s="21" t="str">
        <f aca="false">IF($AO19="","",IF(AP19="Katılmadı",0,IF(OR(AU19="",AV19=""),"",ROUND(AVERAGE(AU19,AV19),2))))</f>
        <v/>
      </c>
      <c r="AX19" s="23"/>
      <c r="AY19" s="27"/>
      <c r="AZ19" s="27"/>
      <c r="BA19" s="27"/>
      <c r="BB19" s="27"/>
      <c r="BC19" s="27"/>
      <c r="BD19" s="21"/>
      <c r="BE19" s="21"/>
      <c r="BF19" s="21"/>
    </row>
    <row r="20" customFormat="false" ht="21.75" hidden="false" customHeight="true" outlineLevel="0" collapsed="false">
      <c r="A20" s="19" t="n">
        <v>15</v>
      </c>
      <c r="B20" s="23" t="str">
        <f aca="false">IFERROR(INDEX('Projeler ve Jüri'!$C$4:$C$53,MATCH($A20,'Projeler ve Jüri'!$A$4:$A$53,0))&amp;"","")</f>
        <v/>
      </c>
      <c r="C20" s="23" t="str">
        <f aca="false">IFERROR(INDEX('Projeler ve Jüri'!$B$4:$B$53,MATCH($A20,'Projeler ve Jüri'!$A$4:$A$53,0))&amp;"","")</f>
        <v/>
      </c>
      <c r="D20" s="23" t="str">
        <f aca="false">IFERROR(INDEX('Projeler ve Jüri'!$E$4:$E$53,MATCH($A20,'Projeler ve Jüri'!$A$4:$A$53,0))&amp;"","")</f>
        <v/>
      </c>
      <c r="E20" s="23" t="str">
        <f aca="false">IFERROR(INDEX('Projeler ve Jüri'!$F$4:$F$53,MATCH($A20,'Projeler ve Jüri'!$A$4:$A$53,0))&amp;"","")</f>
        <v/>
      </c>
      <c r="F20" s="22"/>
      <c r="G20" s="22"/>
      <c r="H20" s="22"/>
      <c r="I20" s="21" t="str">
        <f aca="false">IF(COUNT(F20:H20)&lt;3,"",SUM(F20:H20))</f>
        <v/>
      </c>
      <c r="J20" s="22"/>
      <c r="K20" s="22"/>
      <c r="L20" s="22"/>
      <c r="M20" s="21" t="str">
        <f aca="false">IF(COUNT(J20:L20)&lt;3,"",SUM(J20:L20))</f>
        <v/>
      </c>
      <c r="N20" s="23" t="str">
        <f aca="false">IF($A20="","",IFERROR(INDEX('Öğrenci Listesi'!$D$4:$D$253,MATCH($A20&amp;"#1",'Öğrenci Listesi'!$F$4:$F$253,0))&amp;" – "&amp;INDEX('Öğrenci Listesi'!$E$4:$E$253,MATCH($A20&amp;"#1",'Öğrenci Listesi'!$F$4:$F$253,0)),""))</f>
        <v/>
      </c>
      <c r="O20" s="27"/>
      <c r="P20" s="27"/>
      <c r="Q20" s="27"/>
      <c r="R20" s="27"/>
      <c r="S20" s="27"/>
      <c r="T20" s="21" t="str">
        <f aca="false">IF(OR($I20="",COUNT(P20,Q20)&lt;2),"",$I20+P20+Q20)</f>
        <v/>
      </c>
      <c r="U20" s="21" t="str">
        <f aca="false">IF(OR($M20="",COUNT(R20,S20)&lt;2),"",$M20+R20+S20)</f>
        <v/>
      </c>
      <c r="V20" s="21" t="str">
        <f aca="false">IF($N20="","",IF(O20="Katılmadı",0,IF(OR(T20="",U20=""),"",ROUND(AVERAGE(T20,U20),2))))</f>
        <v/>
      </c>
      <c r="W20" s="23" t="str">
        <f aca="false">IF($A20="","",IFERROR(INDEX('Öğrenci Listesi'!$D$4:$D$253,MATCH($A20&amp;"#2",'Öğrenci Listesi'!$F$4:$F$253,0))&amp;" – "&amp;INDEX('Öğrenci Listesi'!$E$4:$E$253,MATCH($A20&amp;"#2",'Öğrenci Listesi'!$F$4:$F$253,0)),""))</f>
        <v/>
      </c>
      <c r="X20" s="27"/>
      <c r="Y20" s="27"/>
      <c r="Z20" s="27"/>
      <c r="AA20" s="27"/>
      <c r="AB20" s="27"/>
      <c r="AC20" s="21" t="str">
        <f aca="false">IF(OR($I20="",COUNT(Y20,Z20)&lt;2),"",$I20+Y20+Z20)</f>
        <v/>
      </c>
      <c r="AD20" s="21" t="str">
        <f aca="false">IF(OR($M20="",COUNT(AA20,AB20)&lt;2),"",$M20+AA20+AB20)</f>
        <v/>
      </c>
      <c r="AE20" s="21" t="str">
        <f aca="false">IF($W20="","",IF(X20="Katılmadı",0,IF(OR(AC20="",AD20=""),"",ROUND(AVERAGE(AC20,AD20),2))))</f>
        <v/>
      </c>
      <c r="AF20" s="23" t="str">
        <f aca="false">IF($A20="","",IFERROR(INDEX('Öğrenci Listesi'!$D$4:$D$253,MATCH($A20&amp;"#3",'Öğrenci Listesi'!$F$4:$F$253,0))&amp;" – "&amp;INDEX('Öğrenci Listesi'!$E$4:$E$253,MATCH($A20&amp;"#3",'Öğrenci Listesi'!$F$4:$F$253,0)),""))</f>
        <v/>
      </c>
      <c r="AG20" s="27"/>
      <c r="AH20" s="27"/>
      <c r="AI20" s="27"/>
      <c r="AJ20" s="27"/>
      <c r="AK20" s="27"/>
      <c r="AL20" s="21" t="str">
        <f aca="false">IF(OR($I20="",COUNT(AH20,AI20)&lt;2),"",$I20+AH20+AI20)</f>
        <v/>
      </c>
      <c r="AM20" s="21" t="str">
        <f aca="false">IF(OR($M20="",COUNT(AJ20,AK20)&lt;2),"",$M20+AJ20+AK20)</f>
        <v/>
      </c>
      <c r="AN20" s="21" t="str">
        <f aca="false">IF($AF20="","",IF(AG20="Katılmadı",0,IF(OR(AL20="",AM20=""),"",ROUND(AVERAGE(AL20,AM20),2))))</f>
        <v/>
      </c>
      <c r="AO20" s="23" t="str">
        <f aca="false">IF($A20="","",IFERROR(INDEX('Öğrenci Listesi'!$D$4:$D$253,MATCH($A20&amp;"#4",'Öğrenci Listesi'!$F$4:$F$253,0))&amp;" – "&amp;INDEX('Öğrenci Listesi'!$E$4:$E$253,MATCH($A20&amp;"#4",'Öğrenci Listesi'!$F$4:$F$253,0)),""))</f>
        <v/>
      </c>
      <c r="AP20" s="27"/>
      <c r="AQ20" s="27"/>
      <c r="AR20" s="27"/>
      <c r="AS20" s="27"/>
      <c r="AT20" s="27"/>
      <c r="AU20" s="21" t="str">
        <f aca="false">IF(OR($I20="",COUNT(AQ20,AR20)&lt;2),"",$I20+AQ20+AR20)</f>
        <v/>
      </c>
      <c r="AV20" s="21" t="str">
        <f aca="false">IF(OR($M20="",COUNT(AS20,AT20)&lt;2),"",$M20+AS20+AT20)</f>
        <v/>
      </c>
      <c r="AW20" s="21" t="str">
        <f aca="false">IF($AO20="","",IF(AP20="Katılmadı",0,IF(OR(AU20="",AV20=""),"",ROUND(AVERAGE(AU20,AV20),2))))</f>
        <v/>
      </c>
      <c r="AX20" s="23"/>
      <c r="AY20" s="27"/>
      <c r="AZ20" s="27"/>
      <c r="BA20" s="27"/>
      <c r="BB20" s="27"/>
      <c r="BC20" s="27"/>
      <c r="BD20" s="21"/>
      <c r="BE20" s="21"/>
      <c r="BF20" s="21"/>
    </row>
    <row r="21" customFormat="false" ht="21.75" hidden="false" customHeight="true" outlineLevel="0" collapsed="false">
      <c r="A21" s="19" t="n">
        <v>16</v>
      </c>
      <c r="B21" s="23" t="str">
        <f aca="false">IFERROR(INDEX('Projeler ve Jüri'!$C$4:$C$53,MATCH($A21,'Projeler ve Jüri'!$A$4:$A$53,0))&amp;"","")</f>
        <v/>
      </c>
      <c r="C21" s="23" t="str">
        <f aca="false">IFERROR(INDEX('Projeler ve Jüri'!$B$4:$B$53,MATCH($A21,'Projeler ve Jüri'!$A$4:$A$53,0))&amp;"","")</f>
        <v/>
      </c>
      <c r="D21" s="23" t="str">
        <f aca="false">IFERROR(INDEX('Projeler ve Jüri'!$E$4:$E$53,MATCH($A21,'Projeler ve Jüri'!$A$4:$A$53,0))&amp;"","")</f>
        <v/>
      </c>
      <c r="E21" s="23" t="str">
        <f aca="false">IFERROR(INDEX('Projeler ve Jüri'!$F$4:$F$53,MATCH($A21,'Projeler ve Jüri'!$A$4:$A$53,0))&amp;"","")</f>
        <v/>
      </c>
      <c r="F21" s="22"/>
      <c r="G21" s="22"/>
      <c r="H21" s="22"/>
      <c r="I21" s="21" t="str">
        <f aca="false">IF(COUNT(F21:H21)&lt;3,"",SUM(F21:H21))</f>
        <v/>
      </c>
      <c r="J21" s="22"/>
      <c r="K21" s="22"/>
      <c r="L21" s="22"/>
      <c r="M21" s="21" t="str">
        <f aca="false">IF(COUNT(J21:L21)&lt;3,"",SUM(J21:L21))</f>
        <v/>
      </c>
      <c r="N21" s="23" t="str">
        <f aca="false">IF($A21="","",IFERROR(INDEX('Öğrenci Listesi'!$D$4:$D$253,MATCH($A21&amp;"#1",'Öğrenci Listesi'!$F$4:$F$253,0))&amp;" – "&amp;INDEX('Öğrenci Listesi'!$E$4:$E$253,MATCH($A21&amp;"#1",'Öğrenci Listesi'!$F$4:$F$253,0)),""))</f>
        <v/>
      </c>
      <c r="O21" s="27"/>
      <c r="P21" s="27"/>
      <c r="Q21" s="27"/>
      <c r="R21" s="27"/>
      <c r="S21" s="27"/>
      <c r="T21" s="21" t="str">
        <f aca="false">IF(OR($I21="",COUNT(P21,Q21)&lt;2),"",$I21+P21+Q21)</f>
        <v/>
      </c>
      <c r="U21" s="21" t="str">
        <f aca="false">IF(OR($M21="",COUNT(R21,S21)&lt;2),"",$M21+R21+S21)</f>
        <v/>
      </c>
      <c r="V21" s="21" t="str">
        <f aca="false">IF($N21="","",IF(O21="Katılmadı",0,IF(OR(T21="",U21=""),"",ROUND(AVERAGE(T21,U21),2))))</f>
        <v/>
      </c>
      <c r="W21" s="23" t="str">
        <f aca="false">IF($A21="","",IFERROR(INDEX('Öğrenci Listesi'!$D$4:$D$253,MATCH($A21&amp;"#2",'Öğrenci Listesi'!$F$4:$F$253,0))&amp;" – "&amp;INDEX('Öğrenci Listesi'!$E$4:$E$253,MATCH($A21&amp;"#2",'Öğrenci Listesi'!$F$4:$F$253,0)),""))</f>
        <v/>
      </c>
      <c r="X21" s="27"/>
      <c r="Y21" s="27"/>
      <c r="Z21" s="27"/>
      <c r="AA21" s="27"/>
      <c r="AB21" s="27"/>
      <c r="AC21" s="21" t="str">
        <f aca="false">IF(OR($I21="",COUNT(Y21,Z21)&lt;2),"",$I21+Y21+Z21)</f>
        <v/>
      </c>
      <c r="AD21" s="21" t="str">
        <f aca="false">IF(OR($M21="",COUNT(AA21,AB21)&lt;2),"",$M21+AA21+AB21)</f>
        <v/>
      </c>
      <c r="AE21" s="21" t="str">
        <f aca="false">IF($W21="","",IF(X21="Katılmadı",0,IF(OR(AC21="",AD21=""),"",ROUND(AVERAGE(AC21,AD21),2))))</f>
        <v/>
      </c>
      <c r="AF21" s="23" t="str">
        <f aca="false">IF($A21="","",IFERROR(INDEX('Öğrenci Listesi'!$D$4:$D$253,MATCH($A21&amp;"#3",'Öğrenci Listesi'!$F$4:$F$253,0))&amp;" – "&amp;INDEX('Öğrenci Listesi'!$E$4:$E$253,MATCH($A21&amp;"#3",'Öğrenci Listesi'!$F$4:$F$253,0)),""))</f>
        <v/>
      </c>
      <c r="AG21" s="27"/>
      <c r="AH21" s="27"/>
      <c r="AI21" s="27"/>
      <c r="AJ21" s="27"/>
      <c r="AK21" s="27"/>
      <c r="AL21" s="21" t="str">
        <f aca="false">IF(OR($I21="",COUNT(AH21,AI21)&lt;2),"",$I21+AH21+AI21)</f>
        <v/>
      </c>
      <c r="AM21" s="21" t="str">
        <f aca="false">IF(OR($M21="",COUNT(AJ21,AK21)&lt;2),"",$M21+AJ21+AK21)</f>
        <v/>
      </c>
      <c r="AN21" s="21" t="str">
        <f aca="false">IF($AF21="","",IF(AG21="Katılmadı",0,IF(OR(AL21="",AM21=""),"",ROUND(AVERAGE(AL21,AM21),2))))</f>
        <v/>
      </c>
      <c r="AO21" s="23" t="str">
        <f aca="false">IF($A21="","",IFERROR(INDEX('Öğrenci Listesi'!$D$4:$D$253,MATCH($A21&amp;"#4",'Öğrenci Listesi'!$F$4:$F$253,0))&amp;" – "&amp;INDEX('Öğrenci Listesi'!$E$4:$E$253,MATCH($A21&amp;"#4",'Öğrenci Listesi'!$F$4:$F$253,0)),""))</f>
        <v/>
      </c>
      <c r="AP21" s="27"/>
      <c r="AQ21" s="27"/>
      <c r="AR21" s="27"/>
      <c r="AS21" s="27"/>
      <c r="AT21" s="27"/>
      <c r="AU21" s="21" t="str">
        <f aca="false">IF(OR($I21="",COUNT(AQ21,AR21)&lt;2),"",$I21+AQ21+AR21)</f>
        <v/>
      </c>
      <c r="AV21" s="21" t="str">
        <f aca="false">IF(OR($M21="",COUNT(AS21,AT21)&lt;2),"",$M21+AS21+AT21)</f>
        <v/>
      </c>
      <c r="AW21" s="21" t="str">
        <f aca="false">IF($AO21="","",IF(AP21="Katılmadı",0,IF(OR(AU21="",AV21=""),"",ROUND(AVERAGE(AU21,AV21),2))))</f>
        <v/>
      </c>
      <c r="AX21" s="23"/>
      <c r="AY21" s="27"/>
      <c r="AZ21" s="27"/>
      <c r="BA21" s="27"/>
      <c r="BB21" s="27"/>
      <c r="BC21" s="27"/>
      <c r="BD21" s="21"/>
      <c r="BE21" s="21"/>
      <c r="BF21" s="21"/>
    </row>
    <row r="22" customFormat="false" ht="21.75" hidden="false" customHeight="true" outlineLevel="0" collapsed="false">
      <c r="A22" s="19" t="n">
        <v>17</v>
      </c>
      <c r="B22" s="23" t="str">
        <f aca="false">IFERROR(INDEX('Projeler ve Jüri'!$C$4:$C$53,MATCH($A22,'Projeler ve Jüri'!$A$4:$A$53,0))&amp;"","")</f>
        <v/>
      </c>
      <c r="C22" s="23" t="str">
        <f aca="false">IFERROR(INDEX('Projeler ve Jüri'!$B$4:$B$53,MATCH($A22,'Projeler ve Jüri'!$A$4:$A$53,0))&amp;"","")</f>
        <v/>
      </c>
      <c r="D22" s="23" t="str">
        <f aca="false">IFERROR(INDEX('Projeler ve Jüri'!$E$4:$E$53,MATCH($A22,'Projeler ve Jüri'!$A$4:$A$53,0))&amp;"","")</f>
        <v/>
      </c>
      <c r="E22" s="23" t="str">
        <f aca="false">IFERROR(INDEX('Projeler ve Jüri'!$F$4:$F$53,MATCH($A22,'Projeler ve Jüri'!$A$4:$A$53,0))&amp;"","")</f>
        <v/>
      </c>
      <c r="F22" s="22"/>
      <c r="G22" s="22"/>
      <c r="H22" s="22"/>
      <c r="I22" s="21" t="str">
        <f aca="false">IF(COUNT(F22:H22)&lt;3,"",SUM(F22:H22))</f>
        <v/>
      </c>
      <c r="J22" s="22"/>
      <c r="K22" s="22"/>
      <c r="L22" s="22"/>
      <c r="M22" s="21" t="str">
        <f aca="false">IF(COUNT(J22:L22)&lt;3,"",SUM(J22:L22))</f>
        <v/>
      </c>
      <c r="N22" s="23" t="str">
        <f aca="false">IF($A22="","",IFERROR(INDEX('Öğrenci Listesi'!$D$4:$D$253,MATCH($A22&amp;"#1",'Öğrenci Listesi'!$F$4:$F$253,0))&amp;" – "&amp;INDEX('Öğrenci Listesi'!$E$4:$E$253,MATCH($A22&amp;"#1",'Öğrenci Listesi'!$F$4:$F$253,0)),""))</f>
        <v/>
      </c>
      <c r="O22" s="27"/>
      <c r="P22" s="27"/>
      <c r="Q22" s="27"/>
      <c r="R22" s="27"/>
      <c r="S22" s="27"/>
      <c r="T22" s="21" t="str">
        <f aca="false">IF(OR($I22="",COUNT(P22,Q22)&lt;2),"",$I22+P22+Q22)</f>
        <v/>
      </c>
      <c r="U22" s="21" t="str">
        <f aca="false">IF(OR($M22="",COUNT(R22,S22)&lt;2),"",$M22+R22+S22)</f>
        <v/>
      </c>
      <c r="V22" s="21" t="str">
        <f aca="false">IF($N22="","",IF(O22="Katılmadı",0,IF(OR(T22="",U22=""),"",ROUND(AVERAGE(T22,U22),2))))</f>
        <v/>
      </c>
      <c r="W22" s="23" t="str">
        <f aca="false">IF($A22="","",IFERROR(INDEX('Öğrenci Listesi'!$D$4:$D$253,MATCH($A22&amp;"#2",'Öğrenci Listesi'!$F$4:$F$253,0))&amp;" – "&amp;INDEX('Öğrenci Listesi'!$E$4:$E$253,MATCH($A22&amp;"#2",'Öğrenci Listesi'!$F$4:$F$253,0)),""))</f>
        <v/>
      </c>
      <c r="X22" s="27"/>
      <c r="Y22" s="27"/>
      <c r="Z22" s="27"/>
      <c r="AA22" s="27"/>
      <c r="AB22" s="27"/>
      <c r="AC22" s="21" t="str">
        <f aca="false">IF(OR($I22="",COUNT(Y22,Z22)&lt;2),"",$I22+Y22+Z22)</f>
        <v/>
      </c>
      <c r="AD22" s="21" t="str">
        <f aca="false">IF(OR($M22="",COUNT(AA22,AB22)&lt;2),"",$M22+AA22+AB22)</f>
        <v/>
      </c>
      <c r="AE22" s="21" t="str">
        <f aca="false">IF($W22="","",IF(X22="Katılmadı",0,IF(OR(AC22="",AD22=""),"",ROUND(AVERAGE(AC22,AD22),2))))</f>
        <v/>
      </c>
      <c r="AF22" s="23" t="str">
        <f aca="false">IF($A22="","",IFERROR(INDEX('Öğrenci Listesi'!$D$4:$D$253,MATCH($A22&amp;"#3",'Öğrenci Listesi'!$F$4:$F$253,0))&amp;" – "&amp;INDEX('Öğrenci Listesi'!$E$4:$E$253,MATCH($A22&amp;"#3",'Öğrenci Listesi'!$F$4:$F$253,0)),""))</f>
        <v/>
      </c>
      <c r="AG22" s="27"/>
      <c r="AH22" s="27"/>
      <c r="AI22" s="27"/>
      <c r="AJ22" s="27"/>
      <c r="AK22" s="27"/>
      <c r="AL22" s="21" t="str">
        <f aca="false">IF(OR($I22="",COUNT(AH22,AI22)&lt;2),"",$I22+AH22+AI22)</f>
        <v/>
      </c>
      <c r="AM22" s="21" t="str">
        <f aca="false">IF(OR($M22="",COUNT(AJ22,AK22)&lt;2),"",$M22+AJ22+AK22)</f>
        <v/>
      </c>
      <c r="AN22" s="21" t="str">
        <f aca="false">IF($AF22="","",IF(AG22="Katılmadı",0,IF(OR(AL22="",AM22=""),"",ROUND(AVERAGE(AL22,AM22),2))))</f>
        <v/>
      </c>
      <c r="AO22" s="23" t="str">
        <f aca="false">IF($A22="","",IFERROR(INDEX('Öğrenci Listesi'!$D$4:$D$253,MATCH($A22&amp;"#4",'Öğrenci Listesi'!$F$4:$F$253,0))&amp;" – "&amp;INDEX('Öğrenci Listesi'!$E$4:$E$253,MATCH($A22&amp;"#4",'Öğrenci Listesi'!$F$4:$F$253,0)),""))</f>
        <v/>
      </c>
      <c r="AP22" s="27"/>
      <c r="AQ22" s="27"/>
      <c r="AR22" s="27"/>
      <c r="AS22" s="27"/>
      <c r="AT22" s="27"/>
      <c r="AU22" s="21" t="str">
        <f aca="false">IF(OR($I22="",COUNT(AQ22,AR22)&lt;2),"",$I22+AQ22+AR22)</f>
        <v/>
      </c>
      <c r="AV22" s="21" t="str">
        <f aca="false">IF(OR($M22="",COUNT(AS22,AT22)&lt;2),"",$M22+AS22+AT22)</f>
        <v/>
      </c>
      <c r="AW22" s="21" t="str">
        <f aca="false">IF($AO22="","",IF(AP22="Katılmadı",0,IF(OR(AU22="",AV22=""),"",ROUND(AVERAGE(AU22,AV22),2))))</f>
        <v/>
      </c>
      <c r="AX22" s="23"/>
      <c r="AY22" s="27"/>
      <c r="AZ22" s="27"/>
      <c r="BA22" s="27"/>
      <c r="BB22" s="27"/>
      <c r="BC22" s="27"/>
      <c r="BD22" s="21"/>
      <c r="BE22" s="21"/>
      <c r="BF22" s="21"/>
    </row>
    <row r="23" customFormat="false" ht="21.75" hidden="false" customHeight="true" outlineLevel="0" collapsed="false">
      <c r="A23" s="19" t="n">
        <v>18</v>
      </c>
      <c r="B23" s="23" t="str">
        <f aca="false">IFERROR(INDEX('Projeler ve Jüri'!$C$4:$C$53,MATCH($A23,'Projeler ve Jüri'!$A$4:$A$53,0))&amp;"","")</f>
        <v/>
      </c>
      <c r="C23" s="23" t="str">
        <f aca="false">IFERROR(INDEX('Projeler ve Jüri'!$B$4:$B$53,MATCH($A23,'Projeler ve Jüri'!$A$4:$A$53,0))&amp;"","")</f>
        <v/>
      </c>
      <c r="D23" s="23" t="str">
        <f aca="false">IFERROR(INDEX('Projeler ve Jüri'!$E$4:$E$53,MATCH($A23,'Projeler ve Jüri'!$A$4:$A$53,0))&amp;"","")</f>
        <v/>
      </c>
      <c r="E23" s="23" t="str">
        <f aca="false">IFERROR(INDEX('Projeler ve Jüri'!$F$4:$F$53,MATCH($A23,'Projeler ve Jüri'!$A$4:$A$53,0))&amp;"","")</f>
        <v/>
      </c>
      <c r="F23" s="22"/>
      <c r="G23" s="22"/>
      <c r="H23" s="22"/>
      <c r="I23" s="21" t="str">
        <f aca="false">IF(COUNT(F23:H23)&lt;3,"",SUM(F23:H23))</f>
        <v/>
      </c>
      <c r="J23" s="22"/>
      <c r="K23" s="22"/>
      <c r="L23" s="22"/>
      <c r="M23" s="21" t="str">
        <f aca="false">IF(COUNT(J23:L23)&lt;3,"",SUM(J23:L23))</f>
        <v/>
      </c>
      <c r="N23" s="23" t="str">
        <f aca="false">IF($A23="","",IFERROR(INDEX('Öğrenci Listesi'!$D$4:$D$253,MATCH($A23&amp;"#1",'Öğrenci Listesi'!$F$4:$F$253,0))&amp;" – "&amp;INDEX('Öğrenci Listesi'!$E$4:$E$253,MATCH($A23&amp;"#1",'Öğrenci Listesi'!$F$4:$F$253,0)),""))</f>
        <v/>
      </c>
      <c r="O23" s="27"/>
      <c r="P23" s="27"/>
      <c r="Q23" s="27"/>
      <c r="R23" s="27"/>
      <c r="S23" s="27"/>
      <c r="T23" s="21" t="str">
        <f aca="false">IF(OR($I23="",COUNT(P23,Q23)&lt;2),"",$I23+P23+Q23)</f>
        <v/>
      </c>
      <c r="U23" s="21" t="str">
        <f aca="false">IF(OR($M23="",COUNT(R23,S23)&lt;2),"",$M23+R23+S23)</f>
        <v/>
      </c>
      <c r="V23" s="21" t="str">
        <f aca="false">IF($N23="","",IF(O23="Katılmadı",0,IF(OR(T23="",U23=""),"",ROUND(AVERAGE(T23,U23),2))))</f>
        <v/>
      </c>
      <c r="W23" s="23" t="str">
        <f aca="false">IF($A23="","",IFERROR(INDEX('Öğrenci Listesi'!$D$4:$D$253,MATCH($A23&amp;"#2",'Öğrenci Listesi'!$F$4:$F$253,0))&amp;" – "&amp;INDEX('Öğrenci Listesi'!$E$4:$E$253,MATCH($A23&amp;"#2",'Öğrenci Listesi'!$F$4:$F$253,0)),""))</f>
        <v/>
      </c>
      <c r="X23" s="27"/>
      <c r="Y23" s="27"/>
      <c r="Z23" s="27"/>
      <c r="AA23" s="27"/>
      <c r="AB23" s="27"/>
      <c r="AC23" s="21" t="str">
        <f aca="false">IF(OR($I23="",COUNT(Y23,Z23)&lt;2),"",$I23+Y23+Z23)</f>
        <v/>
      </c>
      <c r="AD23" s="21" t="str">
        <f aca="false">IF(OR($M23="",COUNT(AA23,AB23)&lt;2),"",$M23+AA23+AB23)</f>
        <v/>
      </c>
      <c r="AE23" s="21" t="str">
        <f aca="false">IF($W23="","",IF(X23="Katılmadı",0,IF(OR(AC23="",AD23=""),"",ROUND(AVERAGE(AC23,AD23),2))))</f>
        <v/>
      </c>
      <c r="AF23" s="23" t="str">
        <f aca="false">IF($A23="","",IFERROR(INDEX('Öğrenci Listesi'!$D$4:$D$253,MATCH($A23&amp;"#3",'Öğrenci Listesi'!$F$4:$F$253,0))&amp;" – "&amp;INDEX('Öğrenci Listesi'!$E$4:$E$253,MATCH($A23&amp;"#3",'Öğrenci Listesi'!$F$4:$F$253,0)),""))</f>
        <v/>
      </c>
      <c r="AG23" s="27"/>
      <c r="AH23" s="27"/>
      <c r="AI23" s="27"/>
      <c r="AJ23" s="27"/>
      <c r="AK23" s="27"/>
      <c r="AL23" s="21" t="str">
        <f aca="false">IF(OR($I23="",COUNT(AH23,AI23)&lt;2),"",$I23+AH23+AI23)</f>
        <v/>
      </c>
      <c r="AM23" s="21" t="str">
        <f aca="false">IF(OR($M23="",COUNT(AJ23,AK23)&lt;2),"",$M23+AJ23+AK23)</f>
        <v/>
      </c>
      <c r="AN23" s="21" t="str">
        <f aca="false">IF($AF23="","",IF(AG23="Katılmadı",0,IF(OR(AL23="",AM23=""),"",ROUND(AVERAGE(AL23,AM23),2))))</f>
        <v/>
      </c>
      <c r="AO23" s="23" t="str">
        <f aca="false">IF($A23="","",IFERROR(INDEX('Öğrenci Listesi'!$D$4:$D$253,MATCH($A23&amp;"#4",'Öğrenci Listesi'!$F$4:$F$253,0))&amp;" – "&amp;INDEX('Öğrenci Listesi'!$E$4:$E$253,MATCH($A23&amp;"#4",'Öğrenci Listesi'!$F$4:$F$253,0)),""))</f>
        <v/>
      </c>
      <c r="AP23" s="27"/>
      <c r="AQ23" s="27"/>
      <c r="AR23" s="27"/>
      <c r="AS23" s="27"/>
      <c r="AT23" s="27"/>
      <c r="AU23" s="21" t="str">
        <f aca="false">IF(OR($I23="",COUNT(AQ23,AR23)&lt;2),"",$I23+AQ23+AR23)</f>
        <v/>
      </c>
      <c r="AV23" s="21" t="str">
        <f aca="false">IF(OR($M23="",COUNT(AS23,AT23)&lt;2),"",$M23+AS23+AT23)</f>
        <v/>
      </c>
      <c r="AW23" s="21" t="str">
        <f aca="false">IF($AO23="","",IF(AP23="Katılmadı",0,IF(OR(AU23="",AV23=""),"",ROUND(AVERAGE(AU23,AV23),2))))</f>
        <v/>
      </c>
      <c r="AX23" s="23"/>
      <c r="AY23" s="27"/>
      <c r="AZ23" s="27"/>
      <c r="BA23" s="27"/>
      <c r="BB23" s="27"/>
      <c r="BC23" s="27"/>
      <c r="BD23" s="21"/>
      <c r="BE23" s="21"/>
      <c r="BF23" s="21"/>
    </row>
    <row r="24" customFormat="false" ht="21.75" hidden="false" customHeight="true" outlineLevel="0" collapsed="false">
      <c r="A24" s="19" t="n">
        <v>19</v>
      </c>
      <c r="B24" s="23" t="str">
        <f aca="false">IFERROR(INDEX('Projeler ve Jüri'!$C$4:$C$53,MATCH($A24,'Projeler ve Jüri'!$A$4:$A$53,0))&amp;"","")</f>
        <v/>
      </c>
      <c r="C24" s="23" t="str">
        <f aca="false">IFERROR(INDEX('Projeler ve Jüri'!$B$4:$B$53,MATCH($A24,'Projeler ve Jüri'!$A$4:$A$53,0))&amp;"","")</f>
        <v/>
      </c>
      <c r="D24" s="23" t="str">
        <f aca="false">IFERROR(INDEX('Projeler ve Jüri'!$E$4:$E$53,MATCH($A24,'Projeler ve Jüri'!$A$4:$A$53,0))&amp;"","")</f>
        <v/>
      </c>
      <c r="E24" s="23" t="str">
        <f aca="false">IFERROR(INDEX('Projeler ve Jüri'!$F$4:$F$53,MATCH($A24,'Projeler ve Jüri'!$A$4:$A$53,0))&amp;"","")</f>
        <v/>
      </c>
      <c r="F24" s="22"/>
      <c r="G24" s="22"/>
      <c r="H24" s="22"/>
      <c r="I24" s="21" t="str">
        <f aca="false">IF(COUNT(F24:H24)&lt;3,"",SUM(F24:H24))</f>
        <v/>
      </c>
      <c r="J24" s="22"/>
      <c r="K24" s="22"/>
      <c r="L24" s="22"/>
      <c r="M24" s="21" t="str">
        <f aca="false">IF(COUNT(J24:L24)&lt;3,"",SUM(J24:L24))</f>
        <v/>
      </c>
      <c r="N24" s="23" t="str">
        <f aca="false">IF($A24="","",IFERROR(INDEX('Öğrenci Listesi'!$D$4:$D$253,MATCH($A24&amp;"#1",'Öğrenci Listesi'!$F$4:$F$253,0))&amp;" – "&amp;INDEX('Öğrenci Listesi'!$E$4:$E$253,MATCH($A24&amp;"#1",'Öğrenci Listesi'!$F$4:$F$253,0)),""))</f>
        <v/>
      </c>
      <c r="O24" s="27"/>
      <c r="P24" s="27"/>
      <c r="Q24" s="27"/>
      <c r="R24" s="27"/>
      <c r="S24" s="27"/>
      <c r="T24" s="21" t="str">
        <f aca="false">IF(OR($I24="",COUNT(P24,Q24)&lt;2),"",$I24+P24+Q24)</f>
        <v/>
      </c>
      <c r="U24" s="21" t="str">
        <f aca="false">IF(OR($M24="",COUNT(R24,S24)&lt;2),"",$M24+R24+S24)</f>
        <v/>
      </c>
      <c r="V24" s="21" t="str">
        <f aca="false">IF($N24="","",IF(O24="Katılmadı",0,IF(OR(T24="",U24=""),"",ROUND(AVERAGE(T24,U24),2))))</f>
        <v/>
      </c>
      <c r="W24" s="23" t="str">
        <f aca="false">IF($A24="","",IFERROR(INDEX('Öğrenci Listesi'!$D$4:$D$253,MATCH($A24&amp;"#2",'Öğrenci Listesi'!$F$4:$F$253,0))&amp;" – "&amp;INDEX('Öğrenci Listesi'!$E$4:$E$253,MATCH($A24&amp;"#2",'Öğrenci Listesi'!$F$4:$F$253,0)),""))</f>
        <v/>
      </c>
      <c r="X24" s="27"/>
      <c r="Y24" s="27"/>
      <c r="Z24" s="27"/>
      <c r="AA24" s="27"/>
      <c r="AB24" s="27"/>
      <c r="AC24" s="21" t="str">
        <f aca="false">IF(OR($I24="",COUNT(Y24,Z24)&lt;2),"",$I24+Y24+Z24)</f>
        <v/>
      </c>
      <c r="AD24" s="21" t="str">
        <f aca="false">IF(OR($M24="",COUNT(AA24,AB24)&lt;2),"",$M24+AA24+AB24)</f>
        <v/>
      </c>
      <c r="AE24" s="21" t="str">
        <f aca="false">IF($W24="","",IF(X24="Katılmadı",0,IF(OR(AC24="",AD24=""),"",ROUND(AVERAGE(AC24,AD24),2))))</f>
        <v/>
      </c>
      <c r="AF24" s="23" t="str">
        <f aca="false">IF($A24="","",IFERROR(INDEX('Öğrenci Listesi'!$D$4:$D$253,MATCH($A24&amp;"#3",'Öğrenci Listesi'!$F$4:$F$253,0))&amp;" – "&amp;INDEX('Öğrenci Listesi'!$E$4:$E$253,MATCH($A24&amp;"#3",'Öğrenci Listesi'!$F$4:$F$253,0)),""))</f>
        <v/>
      </c>
      <c r="AG24" s="27"/>
      <c r="AH24" s="27"/>
      <c r="AI24" s="27"/>
      <c r="AJ24" s="27"/>
      <c r="AK24" s="27"/>
      <c r="AL24" s="21" t="str">
        <f aca="false">IF(OR($I24="",COUNT(AH24,AI24)&lt;2),"",$I24+AH24+AI24)</f>
        <v/>
      </c>
      <c r="AM24" s="21" t="str">
        <f aca="false">IF(OR($M24="",COUNT(AJ24,AK24)&lt;2),"",$M24+AJ24+AK24)</f>
        <v/>
      </c>
      <c r="AN24" s="21" t="str">
        <f aca="false">IF($AF24="","",IF(AG24="Katılmadı",0,IF(OR(AL24="",AM24=""),"",ROUND(AVERAGE(AL24,AM24),2))))</f>
        <v/>
      </c>
      <c r="AO24" s="23" t="str">
        <f aca="false">IF($A24="","",IFERROR(INDEX('Öğrenci Listesi'!$D$4:$D$253,MATCH($A24&amp;"#4",'Öğrenci Listesi'!$F$4:$F$253,0))&amp;" – "&amp;INDEX('Öğrenci Listesi'!$E$4:$E$253,MATCH($A24&amp;"#4",'Öğrenci Listesi'!$F$4:$F$253,0)),""))</f>
        <v/>
      </c>
      <c r="AP24" s="27"/>
      <c r="AQ24" s="27"/>
      <c r="AR24" s="27"/>
      <c r="AS24" s="27"/>
      <c r="AT24" s="27"/>
      <c r="AU24" s="21" t="str">
        <f aca="false">IF(OR($I24="",COUNT(AQ24,AR24)&lt;2),"",$I24+AQ24+AR24)</f>
        <v/>
      </c>
      <c r="AV24" s="21" t="str">
        <f aca="false">IF(OR($M24="",COUNT(AS24,AT24)&lt;2),"",$M24+AS24+AT24)</f>
        <v/>
      </c>
      <c r="AW24" s="21" t="str">
        <f aca="false">IF($AO24="","",IF(AP24="Katılmadı",0,IF(OR(AU24="",AV24=""),"",ROUND(AVERAGE(AU24,AV24),2))))</f>
        <v/>
      </c>
      <c r="AX24" s="23"/>
      <c r="AY24" s="27"/>
      <c r="AZ24" s="27"/>
      <c r="BA24" s="27"/>
      <c r="BB24" s="27"/>
      <c r="BC24" s="27"/>
      <c r="BD24" s="21"/>
      <c r="BE24" s="21"/>
      <c r="BF24" s="21"/>
    </row>
    <row r="25" customFormat="false" ht="21.75" hidden="false" customHeight="true" outlineLevel="0" collapsed="false">
      <c r="A25" s="19" t="n">
        <v>20</v>
      </c>
      <c r="B25" s="23" t="str">
        <f aca="false">IFERROR(INDEX('Projeler ve Jüri'!$C$4:$C$53,MATCH($A25,'Projeler ve Jüri'!$A$4:$A$53,0))&amp;"","")</f>
        <v/>
      </c>
      <c r="C25" s="23" t="str">
        <f aca="false">IFERROR(INDEX('Projeler ve Jüri'!$B$4:$B$53,MATCH($A25,'Projeler ve Jüri'!$A$4:$A$53,0))&amp;"","")</f>
        <v/>
      </c>
      <c r="D25" s="23" t="str">
        <f aca="false">IFERROR(INDEX('Projeler ve Jüri'!$E$4:$E$53,MATCH($A25,'Projeler ve Jüri'!$A$4:$A$53,0))&amp;"","")</f>
        <v/>
      </c>
      <c r="E25" s="23" t="str">
        <f aca="false">IFERROR(INDEX('Projeler ve Jüri'!$F$4:$F$53,MATCH($A25,'Projeler ve Jüri'!$A$4:$A$53,0))&amp;"","")</f>
        <v/>
      </c>
      <c r="F25" s="22"/>
      <c r="G25" s="22"/>
      <c r="H25" s="22"/>
      <c r="I25" s="21" t="str">
        <f aca="false">IF(COUNT(F25:H25)&lt;3,"",SUM(F25:H25))</f>
        <v/>
      </c>
      <c r="J25" s="22"/>
      <c r="K25" s="22"/>
      <c r="L25" s="22"/>
      <c r="M25" s="21" t="str">
        <f aca="false">IF(COUNT(J25:L25)&lt;3,"",SUM(J25:L25))</f>
        <v/>
      </c>
      <c r="N25" s="23" t="str">
        <f aca="false">IF($A25="","",IFERROR(INDEX('Öğrenci Listesi'!$D$4:$D$253,MATCH($A25&amp;"#1",'Öğrenci Listesi'!$F$4:$F$253,0))&amp;" – "&amp;INDEX('Öğrenci Listesi'!$E$4:$E$253,MATCH($A25&amp;"#1",'Öğrenci Listesi'!$F$4:$F$253,0)),""))</f>
        <v/>
      </c>
      <c r="O25" s="27"/>
      <c r="P25" s="27"/>
      <c r="Q25" s="27"/>
      <c r="R25" s="27"/>
      <c r="S25" s="27"/>
      <c r="T25" s="21" t="str">
        <f aca="false">IF(OR($I25="",COUNT(P25,Q25)&lt;2),"",$I25+P25+Q25)</f>
        <v/>
      </c>
      <c r="U25" s="21" t="str">
        <f aca="false">IF(OR($M25="",COUNT(R25,S25)&lt;2),"",$M25+R25+S25)</f>
        <v/>
      </c>
      <c r="V25" s="21" t="str">
        <f aca="false">IF($N25="","",IF(O25="Katılmadı",0,IF(OR(T25="",U25=""),"",ROUND(AVERAGE(T25,U25),2))))</f>
        <v/>
      </c>
      <c r="W25" s="23" t="str">
        <f aca="false">IF($A25="","",IFERROR(INDEX('Öğrenci Listesi'!$D$4:$D$253,MATCH($A25&amp;"#2",'Öğrenci Listesi'!$F$4:$F$253,0))&amp;" – "&amp;INDEX('Öğrenci Listesi'!$E$4:$E$253,MATCH($A25&amp;"#2",'Öğrenci Listesi'!$F$4:$F$253,0)),""))</f>
        <v/>
      </c>
      <c r="X25" s="27"/>
      <c r="Y25" s="27"/>
      <c r="Z25" s="27"/>
      <c r="AA25" s="27"/>
      <c r="AB25" s="27"/>
      <c r="AC25" s="21" t="str">
        <f aca="false">IF(OR($I25="",COUNT(Y25,Z25)&lt;2),"",$I25+Y25+Z25)</f>
        <v/>
      </c>
      <c r="AD25" s="21" t="str">
        <f aca="false">IF(OR($M25="",COUNT(AA25,AB25)&lt;2),"",$M25+AA25+AB25)</f>
        <v/>
      </c>
      <c r="AE25" s="21" t="str">
        <f aca="false">IF($W25="","",IF(X25="Katılmadı",0,IF(OR(AC25="",AD25=""),"",ROUND(AVERAGE(AC25,AD25),2))))</f>
        <v/>
      </c>
      <c r="AF25" s="23" t="str">
        <f aca="false">IF($A25="","",IFERROR(INDEX('Öğrenci Listesi'!$D$4:$D$253,MATCH($A25&amp;"#3",'Öğrenci Listesi'!$F$4:$F$253,0))&amp;" – "&amp;INDEX('Öğrenci Listesi'!$E$4:$E$253,MATCH($A25&amp;"#3",'Öğrenci Listesi'!$F$4:$F$253,0)),""))</f>
        <v/>
      </c>
      <c r="AG25" s="27"/>
      <c r="AH25" s="27"/>
      <c r="AI25" s="27"/>
      <c r="AJ25" s="27"/>
      <c r="AK25" s="27"/>
      <c r="AL25" s="21" t="str">
        <f aca="false">IF(OR($I25="",COUNT(AH25,AI25)&lt;2),"",$I25+AH25+AI25)</f>
        <v/>
      </c>
      <c r="AM25" s="21" t="str">
        <f aca="false">IF(OR($M25="",COUNT(AJ25,AK25)&lt;2),"",$M25+AJ25+AK25)</f>
        <v/>
      </c>
      <c r="AN25" s="21" t="str">
        <f aca="false">IF($AF25="","",IF(AG25="Katılmadı",0,IF(OR(AL25="",AM25=""),"",ROUND(AVERAGE(AL25,AM25),2))))</f>
        <v/>
      </c>
      <c r="AO25" s="23" t="str">
        <f aca="false">IF($A25="","",IFERROR(INDEX('Öğrenci Listesi'!$D$4:$D$253,MATCH($A25&amp;"#4",'Öğrenci Listesi'!$F$4:$F$253,0))&amp;" – "&amp;INDEX('Öğrenci Listesi'!$E$4:$E$253,MATCH($A25&amp;"#4",'Öğrenci Listesi'!$F$4:$F$253,0)),""))</f>
        <v/>
      </c>
      <c r="AP25" s="27"/>
      <c r="AQ25" s="27"/>
      <c r="AR25" s="27"/>
      <c r="AS25" s="27"/>
      <c r="AT25" s="27"/>
      <c r="AU25" s="21" t="str">
        <f aca="false">IF(OR($I25="",COUNT(AQ25,AR25)&lt;2),"",$I25+AQ25+AR25)</f>
        <v/>
      </c>
      <c r="AV25" s="21" t="str">
        <f aca="false">IF(OR($M25="",COUNT(AS25,AT25)&lt;2),"",$M25+AS25+AT25)</f>
        <v/>
      </c>
      <c r="AW25" s="21" t="str">
        <f aca="false">IF($AO25="","",IF(AP25="Katılmadı",0,IF(OR(AU25="",AV25=""),"",ROUND(AVERAGE(AU25,AV25),2))))</f>
        <v/>
      </c>
      <c r="AX25" s="23"/>
      <c r="AY25" s="27"/>
      <c r="AZ25" s="27"/>
      <c r="BA25" s="27"/>
      <c r="BB25" s="27"/>
      <c r="BC25" s="27"/>
      <c r="BD25" s="21"/>
      <c r="BE25" s="21"/>
      <c r="BF25" s="21"/>
    </row>
    <row r="26" customFormat="false" ht="21.75" hidden="false" customHeight="true" outlineLevel="0" collapsed="false">
      <c r="A26" s="19" t="n">
        <v>21</v>
      </c>
      <c r="B26" s="23" t="str">
        <f aca="false">IFERROR(INDEX('Projeler ve Jüri'!$C$4:$C$53,MATCH($A26,'Projeler ve Jüri'!$A$4:$A$53,0))&amp;"","")</f>
        <v/>
      </c>
      <c r="C26" s="23" t="str">
        <f aca="false">IFERROR(INDEX('Projeler ve Jüri'!$B$4:$B$53,MATCH($A26,'Projeler ve Jüri'!$A$4:$A$53,0))&amp;"","")</f>
        <v/>
      </c>
      <c r="D26" s="23" t="str">
        <f aca="false">IFERROR(INDEX('Projeler ve Jüri'!$E$4:$E$53,MATCH($A26,'Projeler ve Jüri'!$A$4:$A$53,0))&amp;"","")</f>
        <v/>
      </c>
      <c r="E26" s="23" t="str">
        <f aca="false">IFERROR(INDEX('Projeler ve Jüri'!$F$4:$F$53,MATCH($A26,'Projeler ve Jüri'!$A$4:$A$53,0))&amp;"","")</f>
        <v/>
      </c>
      <c r="F26" s="22"/>
      <c r="G26" s="22"/>
      <c r="H26" s="22"/>
      <c r="I26" s="21" t="str">
        <f aca="false">IF(COUNT(F26:H26)&lt;3,"",SUM(F26:H26))</f>
        <v/>
      </c>
      <c r="J26" s="22"/>
      <c r="K26" s="22"/>
      <c r="L26" s="22"/>
      <c r="M26" s="21" t="str">
        <f aca="false">IF(COUNT(J26:L26)&lt;3,"",SUM(J26:L26))</f>
        <v/>
      </c>
      <c r="N26" s="23" t="str">
        <f aca="false">IF($A26="","",IFERROR(INDEX('Öğrenci Listesi'!$D$4:$D$253,MATCH($A26&amp;"#1",'Öğrenci Listesi'!$F$4:$F$253,0))&amp;" – "&amp;INDEX('Öğrenci Listesi'!$E$4:$E$253,MATCH($A26&amp;"#1",'Öğrenci Listesi'!$F$4:$F$253,0)),""))</f>
        <v/>
      </c>
      <c r="O26" s="27"/>
      <c r="P26" s="27"/>
      <c r="Q26" s="27"/>
      <c r="R26" s="27"/>
      <c r="S26" s="27"/>
      <c r="T26" s="21" t="str">
        <f aca="false">IF(OR($I26="",COUNT(P26,Q26)&lt;2),"",$I26+P26+Q26)</f>
        <v/>
      </c>
      <c r="U26" s="21" t="str">
        <f aca="false">IF(OR($M26="",COUNT(R26,S26)&lt;2),"",$M26+R26+S26)</f>
        <v/>
      </c>
      <c r="V26" s="21" t="str">
        <f aca="false">IF($N26="","",IF(O26="Katılmadı",0,IF(OR(T26="",U26=""),"",ROUND(AVERAGE(T26,U26),2))))</f>
        <v/>
      </c>
      <c r="W26" s="23" t="str">
        <f aca="false">IF($A26="","",IFERROR(INDEX('Öğrenci Listesi'!$D$4:$D$253,MATCH($A26&amp;"#2",'Öğrenci Listesi'!$F$4:$F$253,0))&amp;" – "&amp;INDEX('Öğrenci Listesi'!$E$4:$E$253,MATCH($A26&amp;"#2",'Öğrenci Listesi'!$F$4:$F$253,0)),""))</f>
        <v/>
      </c>
      <c r="X26" s="27"/>
      <c r="Y26" s="27"/>
      <c r="Z26" s="27"/>
      <c r="AA26" s="27"/>
      <c r="AB26" s="27"/>
      <c r="AC26" s="21" t="str">
        <f aca="false">IF(OR($I26="",COUNT(Y26,Z26)&lt;2),"",$I26+Y26+Z26)</f>
        <v/>
      </c>
      <c r="AD26" s="21" t="str">
        <f aca="false">IF(OR($M26="",COUNT(AA26,AB26)&lt;2),"",$M26+AA26+AB26)</f>
        <v/>
      </c>
      <c r="AE26" s="21" t="str">
        <f aca="false">IF($W26="","",IF(X26="Katılmadı",0,IF(OR(AC26="",AD26=""),"",ROUND(AVERAGE(AC26,AD26),2))))</f>
        <v/>
      </c>
      <c r="AF26" s="23" t="str">
        <f aca="false">IF($A26="","",IFERROR(INDEX('Öğrenci Listesi'!$D$4:$D$253,MATCH($A26&amp;"#3",'Öğrenci Listesi'!$F$4:$F$253,0))&amp;" – "&amp;INDEX('Öğrenci Listesi'!$E$4:$E$253,MATCH($A26&amp;"#3",'Öğrenci Listesi'!$F$4:$F$253,0)),""))</f>
        <v/>
      </c>
      <c r="AG26" s="27"/>
      <c r="AH26" s="27"/>
      <c r="AI26" s="27"/>
      <c r="AJ26" s="27"/>
      <c r="AK26" s="27"/>
      <c r="AL26" s="21" t="str">
        <f aca="false">IF(OR($I26="",COUNT(AH26,AI26)&lt;2),"",$I26+AH26+AI26)</f>
        <v/>
      </c>
      <c r="AM26" s="21" t="str">
        <f aca="false">IF(OR($M26="",COUNT(AJ26,AK26)&lt;2),"",$M26+AJ26+AK26)</f>
        <v/>
      </c>
      <c r="AN26" s="21" t="str">
        <f aca="false">IF($AF26="","",IF(AG26="Katılmadı",0,IF(OR(AL26="",AM26=""),"",ROUND(AVERAGE(AL26,AM26),2))))</f>
        <v/>
      </c>
      <c r="AO26" s="23" t="str">
        <f aca="false">IF($A26="","",IFERROR(INDEX('Öğrenci Listesi'!$D$4:$D$253,MATCH($A26&amp;"#4",'Öğrenci Listesi'!$F$4:$F$253,0))&amp;" – "&amp;INDEX('Öğrenci Listesi'!$E$4:$E$253,MATCH($A26&amp;"#4",'Öğrenci Listesi'!$F$4:$F$253,0)),""))</f>
        <v/>
      </c>
      <c r="AP26" s="27"/>
      <c r="AQ26" s="27"/>
      <c r="AR26" s="27"/>
      <c r="AS26" s="27"/>
      <c r="AT26" s="27"/>
      <c r="AU26" s="21" t="str">
        <f aca="false">IF(OR($I26="",COUNT(AQ26,AR26)&lt;2),"",$I26+AQ26+AR26)</f>
        <v/>
      </c>
      <c r="AV26" s="21" t="str">
        <f aca="false">IF(OR($M26="",COUNT(AS26,AT26)&lt;2),"",$M26+AS26+AT26)</f>
        <v/>
      </c>
      <c r="AW26" s="21" t="str">
        <f aca="false">IF($AO26="","",IF(AP26="Katılmadı",0,IF(OR(AU26="",AV26=""),"",ROUND(AVERAGE(AU26,AV26),2))))</f>
        <v/>
      </c>
      <c r="AX26" s="23"/>
      <c r="AY26" s="27"/>
      <c r="AZ26" s="27"/>
      <c r="BA26" s="27"/>
      <c r="BB26" s="27"/>
      <c r="BC26" s="27"/>
      <c r="BD26" s="21"/>
      <c r="BE26" s="21"/>
      <c r="BF26" s="21"/>
    </row>
    <row r="27" customFormat="false" ht="21.75" hidden="false" customHeight="true" outlineLevel="0" collapsed="false">
      <c r="A27" s="19" t="n">
        <v>22</v>
      </c>
      <c r="B27" s="23" t="str">
        <f aca="false">IFERROR(INDEX('Projeler ve Jüri'!$C$4:$C$53,MATCH($A27,'Projeler ve Jüri'!$A$4:$A$53,0))&amp;"","")</f>
        <v/>
      </c>
      <c r="C27" s="23" t="str">
        <f aca="false">IFERROR(INDEX('Projeler ve Jüri'!$B$4:$B$53,MATCH($A27,'Projeler ve Jüri'!$A$4:$A$53,0))&amp;"","")</f>
        <v/>
      </c>
      <c r="D27" s="23" t="str">
        <f aca="false">IFERROR(INDEX('Projeler ve Jüri'!$E$4:$E$53,MATCH($A27,'Projeler ve Jüri'!$A$4:$A$53,0))&amp;"","")</f>
        <v/>
      </c>
      <c r="E27" s="23" t="str">
        <f aca="false">IFERROR(INDEX('Projeler ve Jüri'!$F$4:$F$53,MATCH($A27,'Projeler ve Jüri'!$A$4:$A$53,0))&amp;"","")</f>
        <v/>
      </c>
      <c r="F27" s="22"/>
      <c r="G27" s="22"/>
      <c r="H27" s="22"/>
      <c r="I27" s="21" t="str">
        <f aca="false">IF(COUNT(F27:H27)&lt;3,"",SUM(F27:H27))</f>
        <v/>
      </c>
      <c r="J27" s="22"/>
      <c r="K27" s="22"/>
      <c r="L27" s="22"/>
      <c r="M27" s="21" t="str">
        <f aca="false">IF(COUNT(J27:L27)&lt;3,"",SUM(J27:L27))</f>
        <v/>
      </c>
      <c r="N27" s="23" t="str">
        <f aca="false">IF($A27="","",IFERROR(INDEX('Öğrenci Listesi'!$D$4:$D$253,MATCH($A27&amp;"#1",'Öğrenci Listesi'!$F$4:$F$253,0))&amp;" – "&amp;INDEX('Öğrenci Listesi'!$E$4:$E$253,MATCH($A27&amp;"#1",'Öğrenci Listesi'!$F$4:$F$253,0)),""))</f>
        <v/>
      </c>
      <c r="O27" s="27"/>
      <c r="P27" s="27"/>
      <c r="Q27" s="27"/>
      <c r="R27" s="27"/>
      <c r="S27" s="27"/>
      <c r="T27" s="21" t="str">
        <f aca="false">IF(OR($I27="",COUNT(P27,Q27)&lt;2),"",$I27+P27+Q27)</f>
        <v/>
      </c>
      <c r="U27" s="21" t="str">
        <f aca="false">IF(OR($M27="",COUNT(R27,S27)&lt;2),"",$M27+R27+S27)</f>
        <v/>
      </c>
      <c r="V27" s="21" t="str">
        <f aca="false">IF($N27="","",IF(O27="Katılmadı",0,IF(OR(T27="",U27=""),"",ROUND(AVERAGE(T27,U27),2))))</f>
        <v/>
      </c>
      <c r="W27" s="23" t="str">
        <f aca="false">IF($A27="","",IFERROR(INDEX('Öğrenci Listesi'!$D$4:$D$253,MATCH($A27&amp;"#2",'Öğrenci Listesi'!$F$4:$F$253,0))&amp;" – "&amp;INDEX('Öğrenci Listesi'!$E$4:$E$253,MATCH($A27&amp;"#2",'Öğrenci Listesi'!$F$4:$F$253,0)),""))</f>
        <v/>
      </c>
      <c r="X27" s="27"/>
      <c r="Y27" s="27"/>
      <c r="Z27" s="27"/>
      <c r="AA27" s="27"/>
      <c r="AB27" s="27"/>
      <c r="AC27" s="21" t="str">
        <f aca="false">IF(OR($I27="",COUNT(Y27,Z27)&lt;2),"",$I27+Y27+Z27)</f>
        <v/>
      </c>
      <c r="AD27" s="21" t="str">
        <f aca="false">IF(OR($M27="",COUNT(AA27,AB27)&lt;2),"",$M27+AA27+AB27)</f>
        <v/>
      </c>
      <c r="AE27" s="21" t="str">
        <f aca="false">IF($W27="","",IF(X27="Katılmadı",0,IF(OR(AC27="",AD27=""),"",ROUND(AVERAGE(AC27,AD27),2))))</f>
        <v/>
      </c>
      <c r="AF27" s="23" t="str">
        <f aca="false">IF($A27="","",IFERROR(INDEX('Öğrenci Listesi'!$D$4:$D$253,MATCH($A27&amp;"#3",'Öğrenci Listesi'!$F$4:$F$253,0))&amp;" – "&amp;INDEX('Öğrenci Listesi'!$E$4:$E$253,MATCH($A27&amp;"#3",'Öğrenci Listesi'!$F$4:$F$253,0)),""))</f>
        <v/>
      </c>
      <c r="AG27" s="27"/>
      <c r="AH27" s="27"/>
      <c r="AI27" s="27"/>
      <c r="AJ27" s="27"/>
      <c r="AK27" s="27"/>
      <c r="AL27" s="21" t="str">
        <f aca="false">IF(OR($I27="",COUNT(AH27,AI27)&lt;2),"",$I27+AH27+AI27)</f>
        <v/>
      </c>
      <c r="AM27" s="21" t="str">
        <f aca="false">IF(OR($M27="",COUNT(AJ27,AK27)&lt;2),"",$M27+AJ27+AK27)</f>
        <v/>
      </c>
      <c r="AN27" s="21" t="str">
        <f aca="false">IF($AF27="","",IF(AG27="Katılmadı",0,IF(OR(AL27="",AM27=""),"",ROUND(AVERAGE(AL27,AM27),2))))</f>
        <v/>
      </c>
      <c r="AO27" s="23" t="str">
        <f aca="false">IF($A27="","",IFERROR(INDEX('Öğrenci Listesi'!$D$4:$D$253,MATCH($A27&amp;"#4",'Öğrenci Listesi'!$F$4:$F$253,0))&amp;" – "&amp;INDEX('Öğrenci Listesi'!$E$4:$E$253,MATCH($A27&amp;"#4",'Öğrenci Listesi'!$F$4:$F$253,0)),""))</f>
        <v/>
      </c>
      <c r="AP27" s="27"/>
      <c r="AQ27" s="27"/>
      <c r="AR27" s="27"/>
      <c r="AS27" s="27"/>
      <c r="AT27" s="27"/>
      <c r="AU27" s="21" t="str">
        <f aca="false">IF(OR($I27="",COUNT(AQ27,AR27)&lt;2),"",$I27+AQ27+AR27)</f>
        <v/>
      </c>
      <c r="AV27" s="21" t="str">
        <f aca="false">IF(OR($M27="",COUNT(AS27,AT27)&lt;2),"",$M27+AS27+AT27)</f>
        <v/>
      </c>
      <c r="AW27" s="21" t="str">
        <f aca="false">IF($AO27="","",IF(AP27="Katılmadı",0,IF(OR(AU27="",AV27=""),"",ROUND(AVERAGE(AU27,AV27),2))))</f>
        <v/>
      </c>
      <c r="AX27" s="23"/>
      <c r="AY27" s="27"/>
      <c r="AZ27" s="27"/>
      <c r="BA27" s="27"/>
      <c r="BB27" s="27"/>
      <c r="BC27" s="27"/>
      <c r="BD27" s="21"/>
      <c r="BE27" s="21"/>
      <c r="BF27" s="21"/>
    </row>
    <row r="28" customFormat="false" ht="21.75" hidden="false" customHeight="true" outlineLevel="0" collapsed="false">
      <c r="A28" s="19" t="n">
        <v>23</v>
      </c>
      <c r="B28" s="23" t="str">
        <f aca="false">IFERROR(INDEX('Projeler ve Jüri'!$C$4:$C$53,MATCH($A28,'Projeler ve Jüri'!$A$4:$A$53,0))&amp;"","")</f>
        <v/>
      </c>
      <c r="C28" s="23" t="str">
        <f aca="false">IFERROR(INDEX('Projeler ve Jüri'!$B$4:$B$53,MATCH($A28,'Projeler ve Jüri'!$A$4:$A$53,0))&amp;"","")</f>
        <v/>
      </c>
      <c r="D28" s="23" t="str">
        <f aca="false">IFERROR(INDEX('Projeler ve Jüri'!$E$4:$E$53,MATCH($A28,'Projeler ve Jüri'!$A$4:$A$53,0))&amp;"","")</f>
        <v/>
      </c>
      <c r="E28" s="23" t="str">
        <f aca="false">IFERROR(INDEX('Projeler ve Jüri'!$F$4:$F$53,MATCH($A28,'Projeler ve Jüri'!$A$4:$A$53,0))&amp;"","")</f>
        <v/>
      </c>
      <c r="F28" s="22"/>
      <c r="G28" s="22"/>
      <c r="H28" s="22"/>
      <c r="I28" s="21" t="str">
        <f aca="false">IF(COUNT(F28:H28)&lt;3,"",SUM(F28:H28))</f>
        <v/>
      </c>
      <c r="J28" s="22"/>
      <c r="K28" s="22"/>
      <c r="L28" s="22"/>
      <c r="M28" s="21" t="str">
        <f aca="false">IF(COUNT(J28:L28)&lt;3,"",SUM(J28:L28))</f>
        <v/>
      </c>
      <c r="N28" s="23" t="str">
        <f aca="false">IF($A28="","",IFERROR(INDEX('Öğrenci Listesi'!$D$4:$D$253,MATCH($A28&amp;"#1",'Öğrenci Listesi'!$F$4:$F$253,0))&amp;" – "&amp;INDEX('Öğrenci Listesi'!$E$4:$E$253,MATCH($A28&amp;"#1",'Öğrenci Listesi'!$F$4:$F$253,0)),""))</f>
        <v/>
      </c>
      <c r="O28" s="27"/>
      <c r="P28" s="27"/>
      <c r="Q28" s="27"/>
      <c r="R28" s="27"/>
      <c r="S28" s="27"/>
      <c r="T28" s="21" t="str">
        <f aca="false">IF(OR($I28="",COUNT(P28,Q28)&lt;2),"",$I28+P28+Q28)</f>
        <v/>
      </c>
      <c r="U28" s="21" t="str">
        <f aca="false">IF(OR($M28="",COUNT(R28,S28)&lt;2),"",$M28+R28+S28)</f>
        <v/>
      </c>
      <c r="V28" s="21" t="str">
        <f aca="false">IF($N28="","",IF(O28="Katılmadı",0,IF(OR(T28="",U28=""),"",ROUND(AVERAGE(T28,U28),2))))</f>
        <v/>
      </c>
      <c r="W28" s="23" t="str">
        <f aca="false">IF($A28="","",IFERROR(INDEX('Öğrenci Listesi'!$D$4:$D$253,MATCH($A28&amp;"#2",'Öğrenci Listesi'!$F$4:$F$253,0))&amp;" – "&amp;INDEX('Öğrenci Listesi'!$E$4:$E$253,MATCH($A28&amp;"#2",'Öğrenci Listesi'!$F$4:$F$253,0)),""))</f>
        <v/>
      </c>
      <c r="X28" s="27"/>
      <c r="Y28" s="27"/>
      <c r="Z28" s="27"/>
      <c r="AA28" s="27"/>
      <c r="AB28" s="27"/>
      <c r="AC28" s="21" t="str">
        <f aca="false">IF(OR($I28="",COUNT(Y28,Z28)&lt;2),"",$I28+Y28+Z28)</f>
        <v/>
      </c>
      <c r="AD28" s="21" t="str">
        <f aca="false">IF(OR($M28="",COUNT(AA28,AB28)&lt;2),"",$M28+AA28+AB28)</f>
        <v/>
      </c>
      <c r="AE28" s="21" t="str">
        <f aca="false">IF($W28="","",IF(X28="Katılmadı",0,IF(OR(AC28="",AD28=""),"",ROUND(AVERAGE(AC28,AD28),2))))</f>
        <v/>
      </c>
      <c r="AF28" s="23" t="str">
        <f aca="false">IF($A28="","",IFERROR(INDEX('Öğrenci Listesi'!$D$4:$D$253,MATCH($A28&amp;"#3",'Öğrenci Listesi'!$F$4:$F$253,0))&amp;" – "&amp;INDEX('Öğrenci Listesi'!$E$4:$E$253,MATCH($A28&amp;"#3",'Öğrenci Listesi'!$F$4:$F$253,0)),""))</f>
        <v/>
      </c>
      <c r="AG28" s="27"/>
      <c r="AH28" s="27"/>
      <c r="AI28" s="27"/>
      <c r="AJ28" s="27"/>
      <c r="AK28" s="27"/>
      <c r="AL28" s="21" t="str">
        <f aca="false">IF(OR($I28="",COUNT(AH28,AI28)&lt;2),"",$I28+AH28+AI28)</f>
        <v/>
      </c>
      <c r="AM28" s="21" t="str">
        <f aca="false">IF(OR($M28="",COUNT(AJ28,AK28)&lt;2),"",$M28+AJ28+AK28)</f>
        <v/>
      </c>
      <c r="AN28" s="21" t="str">
        <f aca="false">IF($AF28="","",IF(AG28="Katılmadı",0,IF(OR(AL28="",AM28=""),"",ROUND(AVERAGE(AL28,AM28),2))))</f>
        <v/>
      </c>
      <c r="AO28" s="23" t="str">
        <f aca="false">IF($A28="","",IFERROR(INDEX('Öğrenci Listesi'!$D$4:$D$253,MATCH($A28&amp;"#4",'Öğrenci Listesi'!$F$4:$F$253,0))&amp;" – "&amp;INDEX('Öğrenci Listesi'!$E$4:$E$253,MATCH($A28&amp;"#4",'Öğrenci Listesi'!$F$4:$F$253,0)),""))</f>
        <v/>
      </c>
      <c r="AP28" s="27"/>
      <c r="AQ28" s="27"/>
      <c r="AR28" s="27"/>
      <c r="AS28" s="27"/>
      <c r="AT28" s="27"/>
      <c r="AU28" s="21" t="str">
        <f aca="false">IF(OR($I28="",COUNT(AQ28,AR28)&lt;2),"",$I28+AQ28+AR28)</f>
        <v/>
      </c>
      <c r="AV28" s="21" t="str">
        <f aca="false">IF(OR($M28="",COUNT(AS28,AT28)&lt;2),"",$M28+AS28+AT28)</f>
        <v/>
      </c>
      <c r="AW28" s="21" t="str">
        <f aca="false">IF($AO28="","",IF(AP28="Katılmadı",0,IF(OR(AU28="",AV28=""),"",ROUND(AVERAGE(AU28,AV28),2))))</f>
        <v/>
      </c>
      <c r="AX28" s="23"/>
      <c r="AY28" s="27"/>
      <c r="AZ28" s="27"/>
      <c r="BA28" s="27"/>
      <c r="BB28" s="27"/>
      <c r="BC28" s="27"/>
      <c r="BD28" s="21"/>
      <c r="BE28" s="21"/>
      <c r="BF28" s="21"/>
    </row>
    <row r="29" customFormat="false" ht="21.75" hidden="false" customHeight="true" outlineLevel="0" collapsed="false">
      <c r="A29" s="19" t="n">
        <v>24</v>
      </c>
      <c r="B29" s="23" t="str">
        <f aca="false">IFERROR(INDEX('Projeler ve Jüri'!$C$4:$C$53,MATCH($A29,'Projeler ve Jüri'!$A$4:$A$53,0))&amp;"","")</f>
        <v/>
      </c>
      <c r="C29" s="23" t="str">
        <f aca="false">IFERROR(INDEX('Projeler ve Jüri'!$B$4:$B$53,MATCH($A29,'Projeler ve Jüri'!$A$4:$A$53,0))&amp;"","")</f>
        <v/>
      </c>
      <c r="D29" s="23" t="str">
        <f aca="false">IFERROR(INDEX('Projeler ve Jüri'!$E$4:$E$53,MATCH($A29,'Projeler ve Jüri'!$A$4:$A$53,0))&amp;"","")</f>
        <v/>
      </c>
      <c r="E29" s="23" t="str">
        <f aca="false">IFERROR(INDEX('Projeler ve Jüri'!$F$4:$F$53,MATCH($A29,'Projeler ve Jüri'!$A$4:$A$53,0))&amp;"","")</f>
        <v/>
      </c>
      <c r="F29" s="22"/>
      <c r="G29" s="22"/>
      <c r="H29" s="22"/>
      <c r="I29" s="21" t="str">
        <f aca="false">IF(COUNT(F29:H29)&lt;3,"",SUM(F29:H29))</f>
        <v/>
      </c>
      <c r="J29" s="22"/>
      <c r="K29" s="22"/>
      <c r="L29" s="22"/>
      <c r="M29" s="21" t="str">
        <f aca="false">IF(COUNT(J29:L29)&lt;3,"",SUM(J29:L29))</f>
        <v/>
      </c>
      <c r="N29" s="23" t="str">
        <f aca="false">IF($A29="","",IFERROR(INDEX('Öğrenci Listesi'!$D$4:$D$253,MATCH($A29&amp;"#1",'Öğrenci Listesi'!$F$4:$F$253,0))&amp;" – "&amp;INDEX('Öğrenci Listesi'!$E$4:$E$253,MATCH($A29&amp;"#1",'Öğrenci Listesi'!$F$4:$F$253,0)),""))</f>
        <v/>
      </c>
      <c r="O29" s="27"/>
      <c r="P29" s="27"/>
      <c r="Q29" s="27"/>
      <c r="R29" s="27"/>
      <c r="S29" s="27"/>
      <c r="T29" s="21" t="str">
        <f aca="false">IF(OR($I29="",COUNT(P29,Q29)&lt;2),"",$I29+P29+Q29)</f>
        <v/>
      </c>
      <c r="U29" s="21" t="str">
        <f aca="false">IF(OR($M29="",COUNT(R29,S29)&lt;2),"",$M29+R29+S29)</f>
        <v/>
      </c>
      <c r="V29" s="21" t="str">
        <f aca="false">IF($N29="","",IF(O29="Katılmadı",0,IF(OR(T29="",U29=""),"",ROUND(AVERAGE(T29,U29),2))))</f>
        <v/>
      </c>
      <c r="W29" s="23" t="str">
        <f aca="false">IF($A29="","",IFERROR(INDEX('Öğrenci Listesi'!$D$4:$D$253,MATCH($A29&amp;"#2",'Öğrenci Listesi'!$F$4:$F$253,0))&amp;" – "&amp;INDEX('Öğrenci Listesi'!$E$4:$E$253,MATCH($A29&amp;"#2",'Öğrenci Listesi'!$F$4:$F$253,0)),""))</f>
        <v/>
      </c>
      <c r="X29" s="27"/>
      <c r="Y29" s="27"/>
      <c r="Z29" s="27"/>
      <c r="AA29" s="27"/>
      <c r="AB29" s="27"/>
      <c r="AC29" s="21" t="str">
        <f aca="false">IF(OR($I29="",COUNT(Y29,Z29)&lt;2),"",$I29+Y29+Z29)</f>
        <v/>
      </c>
      <c r="AD29" s="21" t="str">
        <f aca="false">IF(OR($M29="",COUNT(AA29,AB29)&lt;2),"",$M29+AA29+AB29)</f>
        <v/>
      </c>
      <c r="AE29" s="21" t="str">
        <f aca="false">IF($W29="","",IF(X29="Katılmadı",0,IF(OR(AC29="",AD29=""),"",ROUND(AVERAGE(AC29,AD29),2))))</f>
        <v/>
      </c>
      <c r="AF29" s="23" t="str">
        <f aca="false">IF($A29="","",IFERROR(INDEX('Öğrenci Listesi'!$D$4:$D$253,MATCH($A29&amp;"#3",'Öğrenci Listesi'!$F$4:$F$253,0))&amp;" – "&amp;INDEX('Öğrenci Listesi'!$E$4:$E$253,MATCH($A29&amp;"#3",'Öğrenci Listesi'!$F$4:$F$253,0)),""))</f>
        <v/>
      </c>
      <c r="AG29" s="27"/>
      <c r="AH29" s="27"/>
      <c r="AI29" s="27"/>
      <c r="AJ29" s="27"/>
      <c r="AK29" s="27"/>
      <c r="AL29" s="21" t="str">
        <f aca="false">IF(OR($I29="",COUNT(AH29,AI29)&lt;2),"",$I29+AH29+AI29)</f>
        <v/>
      </c>
      <c r="AM29" s="21" t="str">
        <f aca="false">IF(OR($M29="",COUNT(AJ29,AK29)&lt;2),"",$M29+AJ29+AK29)</f>
        <v/>
      </c>
      <c r="AN29" s="21" t="str">
        <f aca="false">IF($AF29="","",IF(AG29="Katılmadı",0,IF(OR(AL29="",AM29=""),"",ROUND(AVERAGE(AL29,AM29),2))))</f>
        <v/>
      </c>
      <c r="AO29" s="23" t="str">
        <f aca="false">IF($A29="","",IFERROR(INDEX('Öğrenci Listesi'!$D$4:$D$253,MATCH($A29&amp;"#4",'Öğrenci Listesi'!$F$4:$F$253,0))&amp;" – "&amp;INDEX('Öğrenci Listesi'!$E$4:$E$253,MATCH($A29&amp;"#4",'Öğrenci Listesi'!$F$4:$F$253,0)),""))</f>
        <v/>
      </c>
      <c r="AP29" s="27"/>
      <c r="AQ29" s="27"/>
      <c r="AR29" s="27"/>
      <c r="AS29" s="27"/>
      <c r="AT29" s="27"/>
      <c r="AU29" s="21" t="str">
        <f aca="false">IF(OR($I29="",COUNT(AQ29,AR29)&lt;2),"",$I29+AQ29+AR29)</f>
        <v/>
      </c>
      <c r="AV29" s="21" t="str">
        <f aca="false">IF(OR($M29="",COUNT(AS29,AT29)&lt;2),"",$M29+AS29+AT29)</f>
        <v/>
      </c>
      <c r="AW29" s="21" t="str">
        <f aca="false">IF($AO29="","",IF(AP29="Katılmadı",0,IF(OR(AU29="",AV29=""),"",ROUND(AVERAGE(AU29,AV29),2))))</f>
        <v/>
      </c>
      <c r="AX29" s="23"/>
      <c r="AY29" s="27"/>
      <c r="AZ29" s="27"/>
      <c r="BA29" s="27"/>
      <c r="BB29" s="27"/>
      <c r="BC29" s="27"/>
      <c r="BD29" s="21"/>
      <c r="BE29" s="21"/>
      <c r="BF29" s="21"/>
    </row>
    <row r="30" customFormat="false" ht="21.75" hidden="false" customHeight="true" outlineLevel="0" collapsed="false">
      <c r="A30" s="19" t="n">
        <v>25</v>
      </c>
      <c r="B30" s="23" t="str">
        <f aca="false">IFERROR(INDEX('Projeler ve Jüri'!$C$4:$C$53,MATCH($A30,'Projeler ve Jüri'!$A$4:$A$53,0))&amp;"","")</f>
        <v/>
      </c>
      <c r="C30" s="23" t="str">
        <f aca="false">IFERROR(INDEX('Projeler ve Jüri'!$B$4:$B$53,MATCH($A30,'Projeler ve Jüri'!$A$4:$A$53,0))&amp;"","")</f>
        <v/>
      </c>
      <c r="D30" s="23" t="str">
        <f aca="false">IFERROR(INDEX('Projeler ve Jüri'!$E$4:$E$53,MATCH($A30,'Projeler ve Jüri'!$A$4:$A$53,0))&amp;"","")</f>
        <v/>
      </c>
      <c r="E30" s="23" t="str">
        <f aca="false">IFERROR(INDEX('Projeler ve Jüri'!$F$4:$F$53,MATCH($A30,'Projeler ve Jüri'!$A$4:$A$53,0))&amp;"","")</f>
        <v/>
      </c>
      <c r="F30" s="22"/>
      <c r="G30" s="22"/>
      <c r="H30" s="22"/>
      <c r="I30" s="21" t="str">
        <f aca="false">IF(COUNT(F30:H30)&lt;3,"",SUM(F30:H30))</f>
        <v/>
      </c>
      <c r="J30" s="22"/>
      <c r="K30" s="22"/>
      <c r="L30" s="22"/>
      <c r="M30" s="21" t="str">
        <f aca="false">IF(COUNT(J30:L30)&lt;3,"",SUM(J30:L30))</f>
        <v/>
      </c>
      <c r="N30" s="23" t="str">
        <f aca="false">IF($A30="","",IFERROR(INDEX('Öğrenci Listesi'!$D$4:$D$253,MATCH($A30&amp;"#1",'Öğrenci Listesi'!$F$4:$F$253,0))&amp;" – "&amp;INDEX('Öğrenci Listesi'!$E$4:$E$253,MATCH($A30&amp;"#1",'Öğrenci Listesi'!$F$4:$F$253,0)),""))</f>
        <v/>
      </c>
      <c r="O30" s="27"/>
      <c r="P30" s="27"/>
      <c r="Q30" s="27"/>
      <c r="R30" s="27"/>
      <c r="S30" s="27"/>
      <c r="T30" s="21" t="str">
        <f aca="false">IF(OR($I30="",COUNT(P30,Q30)&lt;2),"",$I30+P30+Q30)</f>
        <v/>
      </c>
      <c r="U30" s="21" t="str">
        <f aca="false">IF(OR($M30="",COUNT(R30,S30)&lt;2),"",$M30+R30+S30)</f>
        <v/>
      </c>
      <c r="V30" s="21" t="str">
        <f aca="false">IF($N30="","",IF(O30="Katılmadı",0,IF(OR(T30="",U30=""),"",ROUND(AVERAGE(T30,U30),2))))</f>
        <v/>
      </c>
      <c r="W30" s="23" t="str">
        <f aca="false">IF($A30="","",IFERROR(INDEX('Öğrenci Listesi'!$D$4:$D$253,MATCH($A30&amp;"#2",'Öğrenci Listesi'!$F$4:$F$253,0))&amp;" – "&amp;INDEX('Öğrenci Listesi'!$E$4:$E$253,MATCH($A30&amp;"#2",'Öğrenci Listesi'!$F$4:$F$253,0)),""))</f>
        <v/>
      </c>
      <c r="X30" s="27"/>
      <c r="Y30" s="27"/>
      <c r="Z30" s="27"/>
      <c r="AA30" s="27"/>
      <c r="AB30" s="27"/>
      <c r="AC30" s="21" t="str">
        <f aca="false">IF(OR($I30="",COUNT(Y30,Z30)&lt;2),"",$I30+Y30+Z30)</f>
        <v/>
      </c>
      <c r="AD30" s="21" t="str">
        <f aca="false">IF(OR($M30="",COUNT(AA30,AB30)&lt;2),"",$M30+AA30+AB30)</f>
        <v/>
      </c>
      <c r="AE30" s="21" t="str">
        <f aca="false">IF($W30="","",IF(X30="Katılmadı",0,IF(OR(AC30="",AD30=""),"",ROUND(AVERAGE(AC30,AD30),2))))</f>
        <v/>
      </c>
      <c r="AF30" s="23" t="str">
        <f aca="false">IF($A30="","",IFERROR(INDEX('Öğrenci Listesi'!$D$4:$D$253,MATCH($A30&amp;"#3",'Öğrenci Listesi'!$F$4:$F$253,0))&amp;" – "&amp;INDEX('Öğrenci Listesi'!$E$4:$E$253,MATCH($A30&amp;"#3",'Öğrenci Listesi'!$F$4:$F$253,0)),""))</f>
        <v/>
      </c>
      <c r="AG30" s="27"/>
      <c r="AH30" s="27"/>
      <c r="AI30" s="27"/>
      <c r="AJ30" s="27"/>
      <c r="AK30" s="27"/>
      <c r="AL30" s="21" t="str">
        <f aca="false">IF(OR($I30="",COUNT(AH30,AI30)&lt;2),"",$I30+AH30+AI30)</f>
        <v/>
      </c>
      <c r="AM30" s="21" t="str">
        <f aca="false">IF(OR($M30="",COUNT(AJ30,AK30)&lt;2),"",$M30+AJ30+AK30)</f>
        <v/>
      </c>
      <c r="AN30" s="21" t="str">
        <f aca="false">IF($AF30="","",IF(AG30="Katılmadı",0,IF(OR(AL30="",AM30=""),"",ROUND(AVERAGE(AL30,AM30),2))))</f>
        <v/>
      </c>
      <c r="AO30" s="23" t="str">
        <f aca="false">IF($A30="","",IFERROR(INDEX('Öğrenci Listesi'!$D$4:$D$253,MATCH($A30&amp;"#4",'Öğrenci Listesi'!$F$4:$F$253,0))&amp;" – "&amp;INDEX('Öğrenci Listesi'!$E$4:$E$253,MATCH($A30&amp;"#4",'Öğrenci Listesi'!$F$4:$F$253,0)),""))</f>
        <v/>
      </c>
      <c r="AP30" s="27"/>
      <c r="AQ30" s="27"/>
      <c r="AR30" s="27"/>
      <c r="AS30" s="27"/>
      <c r="AT30" s="27"/>
      <c r="AU30" s="21" t="str">
        <f aca="false">IF(OR($I30="",COUNT(AQ30,AR30)&lt;2),"",$I30+AQ30+AR30)</f>
        <v/>
      </c>
      <c r="AV30" s="21" t="str">
        <f aca="false">IF(OR($M30="",COUNT(AS30,AT30)&lt;2),"",$M30+AS30+AT30)</f>
        <v/>
      </c>
      <c r="AW30" s="21" t="str">
        <f aca="false">IF($AO30="","",IF(AP30="Katılmadı",0,IF(OR(AU30="",AV30=""),"",ROUND(AVERAGE(AU30,AV30),2))))</f>
        <v/>
      </c>
      <c r="AX30" s="23"/>
      <c r="AY30" s="27"/>
      <c r="AZ30" s="27"/>
      <c r="BA30" s="27"/>
      <c r="BB30" s="27"/>
      <c r="BC30" s="27"/>
      <c r="BD30" s="21"/>
      <c r="BE30" s="21"/>
      <c r="BF30" s="21"/>
    </row>
    <row r="31" customFormat="false" ht="21.75" hidden="false" customHeight="true" outlineLevel="0" collapsed="false">
      <c r="A31" s="19" t="n">
        <v>26</v>
      </c>
      <c r="B31" s="23" t="str">
        <f aca="false">IFERROR(INDEX('Projeler ve Jüri'!$C$4:$C$53,MATCH($A31,'Projeler ve Jüri'!$A$4:$A$53,0))&amp;"","")</f>
        <v/>
      </c>
      <c r="C31" s="23" t="str">
        <f aca="false">IFERROR(INDEX('Projeler ve Jüri'!$B$4:$B$53,MATCH($A31,'Projeler ve Jüri'!$A$4:$A$53,0))&amp;"","")</f>
        <v/>
      </c>
      <c r="D31" s="23" t="str">
        <f aca="false">IFERROR(INDEX('Projeler ve Jüri'!$E$4:$E$53,MATCH($A31,'Projeler ve Jüri'!$A$4:$A$53,0))&amp;"","")</f>
        <v/>
      </c>
      <c r="E31" s="23" t="str">
        <f aca="false">IFERROR(INDEX('Projeler ve Jüri'!$F$4:$F$53,MATCH($A31,'Projeler ve Jüri'!$A$4:$A$53,0))&amp;"","")</f>
        <v/>
      </c>
      <c r="F31" s="22"/>
      <c r="G31" s="22"/>
      <c r="H31" s="22"/>
      <c r="I31" s="21" t="str">
        <f aca="false">IF(COUNT(F31:H31)&lt;3,"",SUM(F31:H31))</f>
        <v/>
      </c>
      <c r="J31" s="22"/>
      <c r="K31" s="22"/>
      <c r="L31" s="22"/>
      <c r="M31" s="21" t="str">
        <f aca="false">IF(COUNT(J31:L31)&lt;3,"",SUM(J31:L31))</f>
        <v/>
      </c>
      <c r="N31" s="23" t="str">
        <f aca="false">IF($A31="","",IFERROR(INDEX('Öğrenci Listesi'!$D$4:$D$253,MATCH($A31&amp;"#1",'Öğrenci Listesi'!$F$4:$F$253,0))&amp;" – "&amp;INDEX('Öğrenci Listesi'!$E$4:$E$253,MATCH($A31&amp;"#1",'Öğrenci Listesi'!$F$4:$F$253,0)),""))</f>
        <v/>
      </c>
      <c r="O31" s="27"/>
      <c r="P31" s="27"/>
      <c r="Q31" s="27"/>
      <c r="R31" s="27"/>
      <c r="S31" s="27"/>
      <c r="T31" s="21" t="str">
        <f aca="false">IF(OR($I31="",COUNT(P31,Q31)&lt;2),"",$I31+P31+Q31)</f>
        <v/>
      </c>
      <c r="U31" s="21" t="str">
        <f aca="false">IF(OR($M31="",COUNT(R31,S31)&lt;2),"",$M31+R31+S31)</f>
        <v/>
      </c>
      <c r="V31" s="21" t="str">
        <f aca="false">IF($N31="","",IF(O31="Katılmadı",0,IF(OR(T31="",U31=""),"",ROUND(AVERAGE(T31,U31),2))))</f>
        <v/>
      </c>
      <c r="W31" s="23" t="str">
        <f aca="false">IF($A31="","",IFERROR(INDEX('Öğrenci Listesi'!$D$4:$D$253,MATCH($A31&amp;"#2",'Öğrenci Listesi'!$F$4:$F$253,0))&amp;" – "&amp;INDEX('Öğrenci Listesi'!$E$4:$E$253,MATCH($A31&amp;"#2",'Öğrenci Listesi'!$F$4:$F$253,0)),""))</f>
        <v/>
      </c>
      <c r="X31" s="27"/>
      <c r="Y31" s="27"/>
      <c r="Z31" s="27"/>
      <c r="AA31" s="27"/>
      <c r="AB31" s="27"/>
      <c r="AC31" s="21" t="str">
        <f aca="false">IF(OR($I31="",COUNT(Y31,Z31)&lt;2),"",$I31+Y31+Z31)</f>
        <v/>
      </c>
      <c r="AD31" s="21" t="str">
        <f aca="false">IF(OR($M31="",COUNT(AA31,AB31)&lt;2),"",$M31+AA31+AB31)</f>
        <v/>
      </c>
      <c r="AE31" s="21" t="str">
        <f aca="false">IF($W31="","",IF(X31="Katılmadı",0,IF(OR(AC31="",AD31=""),"",ROUND(AVERAGE(AC31,AD31),2))))</f>
        <v/>
      </c>
      <c r="AF31" s="23" t="str">
        <f aca="false">IF($A31="","",IFERROR(INDEX('Öğrenci Listesi'!$D$4:$D$253,MATCH($A31&amp;"#3",'Öğrenci Listesi'!$F$4:$F$253,0))&amp;" – "&amp;INDEX('Öğrenci Listesi'!$E$4:$E$253,MATCH($A31&amp;"#3",'Öğrenci Listesi'!$F$4:$F$253,0)),""))</f>
        <v/>
      </c>
      <c r="AG31" s="27"/>
      <c r="AH31" s="27"/>
      <c r="AI31" s="27"/>
      <c r="AJ31" s="27"/>
      <c r="AK31" s="27"/>
      <c r="AL31" s="21" t="str">
        <f aca="false">IF(OR($I31="",COUNT(AH31,AI31)&lt;2),"",$I31+AH31+AI31)</f>
        <v/>
      </c>
      <c r="AM31" s="21" t="str">
        <f aca="false">IF(OR($M31="",COUNT(AJ31,AK31)&lt;2),"",$M31+AJ31+AK31)</f>
        <v/>
      </c>
      <c r="AN31" s="21" t="str">
        <f aca="false">IF($AF31="","",IF(AG31="Katılmadı",0,IF(OR(AL31="",AM31=""),"",ROUND(AVERAGE(AL31,AM31),2))))</f>
        <v/>
      </c>
      <c r="AO31" s="23" t="str">
        <f aca="false">IF($A31="","",IFERROR(INDEX('Öğrenci Listesi'!$D$4:$D$253,MATCH($A31&amp;"#4",'Öğrenci Listesi'!$F$4:$F$253,0))&amp;" – "&amp;INDEX('Öğrenci Listesi'!$E$4:$E$253,MATCH($A31&amp;"#4",'Öğrenci Listesi'!$F$4:$F$253,0)),""))</f>
        <v/>
      </c>
      <c r="AP31" s="27"/>
      <c r="AQ31" s="27"/>
      <c r="AR31" s="27"/>
      <c r="AS31" s="27"/>
      <c r="AT31" s="27"/>
      <c r="AU31" s="21" t="str">
        <f aca="false">IF(OR($I31="",COUNT(AQ31,AR31)&lt;2),"",$I31+AQ31+AR31)</f>
        <v/>
      </c>
      <c r="AV31" s="21" t="str">
        <f aca="false">IF(OR($M31="",COUNT(AS31,AT31)&lt;2),"",$M31+AS31+AT31)</f>
        <v/>
      </c>
      <c r="AW31" s="21" t="str">
        <f aca="false">IF($AO31="","",IF(AP31="Katılmadı",0,IF(OR(AU31="",AV31=""),"",ROUND(AVERAGE(AU31,AV31),2))))</f>
        <v/>
      </c>
      <c r="AX31" s="23"/>
      <c r="AY31" s="27"/>
      <c r="AZ31" s="27"/>
      <c r="BA31" s="27"/>
      <c r="BB31" s="27"/>
      <c r="BC31" s="27"/>
      <c r="BD31" s="21"/>
      <c r="BE31" s="21"/>
      <c r="BF31" s="21"/>
    </row>
    <row r="32" customFormat="false" ht="21.75" hidden="false" customHeight="true" outlineLevel="0" collapsed="false">
      <c r="A32" s="19" t="n">
        <v>27</v>
      </c>
      <c r="B32" s="23" t="str">
        <f aca="false">IFERROR(INDEX('Projeler ve Jüri'!$C$4:$C$53,MATCH($A32,'Projeler ve Jüri'!$A$4:$A$53,0))&amp;"","")</f>
        <v/>
      </c>
      <c r="C32" s="23" t="str">
        <f aca="false">IFERROR(INDEX('Projeler ve Jüri'!$B$4:$B$53,MATCH($A32,'Projeler ve Jüri'!$A$4:$A$53,0))&amp;"","")</f>
        <v/>
      </c>
      <c r="D32" s="23" t="str">
        <f aca="false">IFERROR(INDEX('Projeler ve Jüri'!$E$4:$E$53,MATCH($A32,'Projeler ve Jüri'!$A$4:$A$53,0))&amp;"","")</f>
        <v/>
      </c>
      <c r="E32" s="23" t="str">
        <f aca="false">IFERROR(INDEX('Projeler ve Jüri'!$F$4:$F$53,MATCH($A32,'Projeler ve Jüri'!$A$4:$A$53,0))&amp;"","")</f>
        <v/>
      </c>
      <c r="F32" s="22"/>
      <c r="G32" s="22"/>
      <c r="H32" s="22"/>
      <c r="I32" s="21" t="str">
        <f aca="false">IF(COUNT(F32:H32)&lt;3,"",SUM(F32:H32))</f>
        <v/>
      </c>
      <c r="J32" s="22"/>
      <c r="K32" s="22"/>
      <c r="L32" s="22"/>
      <c r="M32" s="21" t="str">
        <f aca="false">IF(COUNT(J32:L32)&lt;3,"",SUM(J32:L32))</f>
        <v/>
      </c>
      <c r="N32" s="23" t="str">
        <f aca="false">IF($A32="","",IFERROR(INDEX('Öğrenci Listesi'!$D$4:$D$253,MATCH($A32&amp;"#1",'Öğrenci Listesi'!$F$4:$F$253,0))&amp;" – "&amp;INDEX('Öğrenci Listesi'!$E$4:$E$253,MATCH($A32&amp;"#1",'Öğrenci Listesi'!$F$4:$F$253,0)),""))</f>
        <v/>
      </c>
      <c r="O32" s="27"/>
      <c r="P32" s="27"/>
      <c r="Q32" s="27"/>
      <c r="R32" s="27"/>
      <c r="S32" s="27"/>
      <c r="T32" s="21" t="str">
        <f aca="false">IF(OR($I32="",COUNT(P32,Q32)&lt;2),"",$I32+P32+Q32)</f>
        <v/>
      </c>
      <c r="U32" s="21" t="str">
        <f aca="false">IF(OR($M32="",COUNT(R32,S32)&lt;2),"",$M32+R32+S32)</f>
        <v/>
      </c>
      <c r="V32" s="21" t="str">
        <f aca="false">IF($N32="","",IF(O32="Katılmadı",0,IF(OR(T32="",U32=""),"",ROUND(AVERAGE(T32,U32),2))))</f>
        <v/>
      </c>
      <c r="W32" s="23" t="str">
        <f aca="false">IF($A32="","",IFERROR(INDEX('Öğrenci Listesi'!$D$4:$D$253,MATCH($A32&amp;"#2",'Öğrenci Listesi'!$F$4:$F$253,0))&amp;" – "&amp;INDEX('Öğrenci Listesi'!$E$4:$E$253,MATCH($A32&amp;"#2",'Öğrenci Listesi'!$F$4:$F$253,0)),""))</f>
        <v/>
      </c>
      <c r="X32" s="27"/>
      <c r="Y32" s="27"/>
      <c r="Z32" s="27"/>
      <c r="AA32" s="27"/>
      <c r="AB32" s="27"/>
      <c r="AC32" s="21" t="str">
        <f aca="false">IF(OR($I32="",COUNT(Y32,Z32)&lt;2),"",$I32+Y32+Z32)</f>
        <v/>
      </c>
      <c r="AD32" s="21" t="str">
        <f aca="false">IF(OR($M32="",COUNT(AA32,AB32)&lt;2),"",$M32+AA32+AB32)</f>
        <v/>
      </c>
      <c r="AE32" s="21" t="str">
        <f aca="false">IF($W32="","",IF(X32="Katılmadı",0,IF(OR(AC32="",AD32=""),"",ROUND(AVERAGE(AC32,AD32),2))))</f>
        <v/>
      </c>
      <c r="AF32" s="23" t="str">
        <f aca="false">IF($A32="","",IFERROR(INDEX('Öğrenci Listesi'!$D$4:$D$253,MATCH($A32&amp;"#3",'Öğrenci Listesi'!$F$4:$F$253,0))&amp;" – "&amp;INDEX('Öğrenci Listesi'!$E$4:$E$253,MATCH($A32&amp;"#3",'Öğrenci Listesi'!$F$4:$F$253,0)),""))</f>
        <v/>
      </c>
      <c r="AG32" s="27"/>
      <c r="AH32" s="27"/>
      <c r="AI32" s="27"/>
      <c r="AJ32" s="27"/>
      <c r="AK32" s="27"/>
      <c r="AL32" s="21" t="str">
        <f aca="false">IF(OR($I32="",COUNT(AH32,AI32)&lt;2),"",$I32+AH32+AI32)</f>
        <v/>
      </c>
      <c r="AM32" s="21" t="str">
        <f aca="false">IF(OR($M32="",COUNT(AJ32,AK32)&lt;2),"",$M32+AJ32+AK32)</f>
        <v/>
      </c>
      <c r="AN32" s="21" t="str">
        <f aca="false">IF($AF32="","",IF(AG32="Katılmadı",0,IF(OR(AL32="",AM32=""),"",ROUND(AVERAGE(AL32,AM32),2))))</f>
        <v/>
      </c>
      <c r="AO32" s="23" t="str">
        <f aca="false">IF($A32="","",IFERROR(INDEX('Öğrenci Listesi'!$D$4:$D$253,MATCH($A32&amp;"#4",'Öğrenci Listesi'!$F$4:$F$253,0))&amp;" – "&amp;INDEX('Öğrenci Listesi'!$E$4:$E$253,MATCH($A32&amp;"#4",'Öğrenci Listesi'!$F$4:$F$253,0)),""))</f>
        <v/>
      </c>
      <c r="AP32" s="27"/>
      <c r="AQ32" s="27"/>
      <c r="AR32" s="27"/>
      <c r="AS32" s="27"/>
      <c r="AT32" s="27"/>
      <c r="AU32" s="21" t="str">
        <f aca="false">IF(OR($I32="",COUNT(AQ32,AR32)&lt;2),"",$I32+AQ32+AR32)</f>
        <v/>
      </c>
      <c r="AV32" s="21" t="str">
        <f aca="false">IF(OR($M32="",COUNT(AS32,AT32)&lt;2),"",$M32+AS32+AT32)</f>
        <v/>
      </c>
      <c r="AW32" s="21" t="str">
        <f aca="false">IF($AO32="","",IF(AP32="Katılmadı",0,IF(OR(AU32="",AV32=""),"",ROUND(AVERAGE(AU32,AV32),2))))</f>
        <v/>
      </c>
      <c r="AX32" s="23"/>
      <c r="AY32" s="27"/>
      <c r="AZ32" s="27"/>
      <c r="BA32" s="27"/>
      <c r="BB32" s="27"/>
      <c r="BC32" s="27"/>
      <c r="BD32" s="21"/>
      <c r="BE32" s="21"/>
      <c r="BF32" s="21"/>
    </row>
    <row r="33" customFormat="false" ht="21.75" hidden="false" customHeight="true" outlineLevel="0" collapsed="false">
      <c r="A33" s="19" t="n">
        <v>28</v>
      </c>
      <c r="B33" s="23" t="str">
        <f aca="false">IFERROR(INDEX('Projeler ve Jüri'!$C$4:$C$53,MATCH($A33,'Projeler ve Jüri'!$A$4:$A$53,0))&amp;"","")</f>
        <v/>
      </c>
      <c r="C33" s="23" t="str">
        <f aca="false">IFERROR(INDEX('Projeler ve Jüri'!$B$4:$B$53,MATCH($A33,'Projeler ve Jüri'!$A$4:$A$53,0))&amp;"","")</f>
        <v/>
      </c>
      <c r="D33" s="23" t="str">
        <f aca="false">IFERROR(INDEX('Projeler ve Jüri'!$E$4:$E$53,MATCH($A33,'Projeler ve Jüri'!$A$4:$A$53,0))&amp;"","")</f>
        <v/>
      </c>
      <c r="E33" s="23" t="str">
        <f aca="false">IFERROR(INDEX('Projeler ve Jüri'!$F$4:$F$53,MATCH($A33,'Projeler ve Jüri'!$A$4:$A$53,0))&amp;"","")</f>
        <v/>
      </c>
      <c r="F33" s="22"/>
      <c r="G33" s="22"/>
      <c r="H33" s="22"/>
      <c r="I33" s="21" t="str">
        <f aca="false">IF(COUNT(F33:H33)&lt;3,"",SUM(F33:H33))</f>
        <v/>
      </c>
      <c r="J33" s="22"/>
      <c r="K33" s="22"/>
      <c r="L33" s="22"/>
      <c r="M33" s="21" t="str">
        <f aca="false">IF(COUNT(J33:L33)&lt;3,"",SUM(J33:L33))</f>
        <v/>
      </c>
      <c r="N33" s="23" t="str">
        <f aca="false">IF($A33="","",IFERROR(INDEX('Öğrenci Listesi'!$D$4:$D$253,MATCH($A33&amp;"#1",'Öğrenci Listesi'!$F$4:$F$253,0))&amp;" – "&amp;INDEX('Öğrenci Listesi'!$E$4:$E$253,MATCH($A33&amp;"#1",'Öğrenci Listesi'!$F$4:$F$253,0)),""))</f>
        <v/>
      </c>
      <c r="O33" s="27"/>
      <c r="P33" s="27"/>
      <c r="Q33" s="27"/>
      <c r="R33" s="27"/>
      <c r="S33" s="27"/>
      <c r="T33" s="21" t="str">
        <f aca="false">IF(OR($I33="",COUNT(P33,Q33)&lt;2),"",$I33+P33+Q33)</f>
        <v/>
      </c>
      <c r="U33" s="21" t="str">
        <f aca="false">IF(OR($M33="",COUNT(R33,S33)&lt;2),"",$M33+R33+S33)</f>
        <v/>
      </c>
      <c r="V33" s="21" t="str">
        <f aca="false">IF($N33="","",IF(O33="Katılmadı",0,IF(OR(T33="",U33=""),"",ROUND(AVERAGE(T33,U33),2))))</f>
        <v/>
      </c>
      <c r="W33" s="23" t="str">
        <f aca="false">IF($A33="","",IFERROR(INDEX('Öğrenci Listesi'!$D$4:$D$253,MATCH($A33&amp;"#2",'Öğrenci Listesi'!$F$4:$F$253,0))&amp;" – "&amp;INDEX('Öğrenci Listesi'!$E$4:$E$253,MATCH($A33&amp;"#2",'Öğrenci Listesi'!$F$4:$F$253,0)),""))</f>
        <v/>
      </c>
      <c r="X33" s="27"/>
      <c r="Y33" s="27"/>
      <c r="Z33" s="27"/>
      <c r="AA33" s="27"/>
      <c r="AB33" s="27"/>
      <c r="AC33" s="21" t="str">
        <f aca="false">IF(OR($I33="",COUNT(Y33,Z33)&lt;2),"",$I33+Y33+Z33)</f>
        <v/>
      </c>
      <c r="AD33" s="21" t="str">
        <f aca="false">IF(OR($M33="",COUNT(AA33,AB33)&lt;2),"",$M33+AA33+AB33)</f>
        <v/>
      </c>
      <c r="AE33" s="21" t="str">
        <f aca="false">IF($W33="","",IF(X33="Katılmadı",0,IF(OR(AC33="",AD33=""),"",ROUND(AVERAGE(AC33,AD33),2))))</f>
        <v/>
      </c>
      <c r="AF33" s="23" t="str">
        <f aca="false">IF($A33="","",IFERROR(INDEX('Öğrenci Listesi'!$D$4:$D$253,MATCH($A33&amp;"#3",'Öğrenci Listesi'!$F$4:$F$253,0))&amp;" – "&amp;INDEX('Öğrenci Listesi'!$E$4:$E$253,MATCH($A33&amp;"#3",'Öğrenci Listesi'!$F$4:$F$253,0)),""))</f>
        <v/>
      </c>
      <c r="AG33" s="27"/>
      <c r="AH33" s="27"/>
      <c r="AI33" s="27"/>
      <c r="AJ33" s="27"/>
      <c r="AK33" s="27"/>
      <c r="AL33" s="21" t="str">
        <f aca="false">IF(OR($I33="",COUNT(AH33,AI33)&lt;2),"",$I33+AH33+AI33)</f>
        <v/>
      </c>
      <c r="AM33" s="21" t="str">
        <f aca="false">IF(OR($M33="",COUNT(AJ33,AK33)&lt;2),"",$M33+AJ33+AK33)</f>
        <v/>
      </c>
      <c r="AN33" s="21" t="str">
        <f aca="false">IF($AF33="","",IF(AG33="Katılmadı",0,IF(OR(AL33="",AM33=""),"",ROUND(AVERAGE(AL33,AM33),2))))</f>
        <v/>
      </c>
      <c r="AO33" s="23" t="str">
        <f aca="false">IF($A33="","",IFERROR(INDEX('Öğrenci Listesi'!$D$4:$D$253,MATCH($A33&amp;"#4",'Öğrenci Listesi'!$F$4:$F$253,0))&amp;" – "&amp;INDEX('Öğrenci Listesi'!$E$4:$E$253,MATCH($A33&amp;"#4",'Öğrenci Listesi'!$F$4:$F$253,0)),""))</f>
        <v/>
      </c>
      <c r="AP33" s="27"/>
      <c r="AQ33" s="27"/>
      <c r="AR33" s="27"/>
      <c r="AS33" s="27"/>
      <c r="AT33" s="27"/>
      <c r="AU33" s="21" t="str">
        <f aca="false">IF(OR($I33="",COUNT(AQ33,AR33)&lt;2),"",$I33+AQ33+AR33)</f>
        <v/>
      </c>
      <c r="AV33" s="21" t="str">
        <f aca="false">IF(OR($M33="",COUNT(AS33,AT33)&lt;2),"",$M33+AS33+AT33)</f>
        <v/>
      </c>
      <c r="AW33" s="21" t="str">
        <f aca="false">IF($AO33="","",IF(AP33="Katılmadı",0,IF(OR(AU33="",AV33=""),"",ROUND(AVERAGE(AU33,AV33),2))))</f>
        <v/>
      </c>
      <c r="AX33" s="23"/>
      <c r="AY33" s="27"/>
      <c r="AZ33" s="27"/>
      <c r="BA33" s="27"/>
      <c r="BB33" s="27"/>
      <c r="BC33" s="27"/>
      <c r="BD33" s="21"/>
      <c r="BE33" s="21"/>
      <c r="BF33" s="21"/>
    </row>
    <row r="34" customFormat="false" ht="21.75" hidden="false" customHeight="true" outlineLevel="0" collapsed="false">
      <c r="A34" s="19" t="n">
        <v>29</v>
      </c>
      <c r="B34" s="23" t="str">
        <f aca="false">IFERROR(INDEX('Projeler ve Jüri'!$C$4:$C$53,MATCH($A34,'Projeler ve Jüri'!$A$4:$A$53,0))&amp;"","")</f>
        <v/>
      </c>
      <c r="C34" s="23" t="str">
        <f aca="false">IFERROR(INDEX('Projeler ve Jüri'!$B$4:$B$53,MATCH($A34,'Projeler ve Jüri'!$A$4:$A$53,0))&amp;"","")</f>
        <v/>
      </c>
      <c r="D34" s="23" t="str">
        <f aca="false">IFERROR(INDEX('Projeler ve Jüri'!$E$4:$E$53,MATCH($A34,'Projeler ve Jüri'!$A$4:$A$53,0))&amp;"","")</f>
        <v/>
      </c>
      <c r="E34" s="23" t="str">
        <f aca="false">IFERROR(INDEX('Projeler ve Jüri'!$F$4:$F$53,MATCH($A34,'Projeler ve Jüri'!$A$4:$A$53,0))&amp;"","")</f>
        <v/>
      </c>
      <c r="F34" s="22"/>
      <c r="G34" s="22"/>
      <c r="H34" s="22"/>
      <c r="I34" s="21" t="str">
        <f aca="false">IF(COUNT(F34:H34)&lt;3,"",SUM(F34:H34))</f>
        <v/>
      </c>
      <c r="J34" s="22"/>
      <c r="K34" s="22"/>
      <c r="L34" s="22"/>
      <c r="M34" s="21" t="str">
        <f aca="false">IF(COUNT(J34:L34)&lt;3,"",SUM(J34:L34))</f>
        <v/>
      </c>
      <c r="N34" s="23" t="str">
        <f aca="false">IF($A34="","",IFERROR(INDEX('Öğrenci Listesi'!$D$4:$D$253,MATCH($A34&amp;"#1",'Öğrenci Listesi'!$F$4:$F$253,0))&amp;" – "&amp;INDEX('Öğrenci Listesi'!$E$4:$E$253,MATCH($A34&amp;"#1",'Öğrenci Listesi'!$F$4:$F$253,0)),""))</f>
        <v/>
      </c>
      <c r="O34" s="27"/>
      <c r="P34" s="27"/>
      <c r="Q34" s="27"/>
      <c r="R34" s="27"/>
      <c r="S34" s="27"/>
      <c r="T34" s="21" t="str">
        <f aca="false">IF(OR($I34="",COUNT(P34,Q34)&lt;2),"",$I34+P34+Q34)</f>
        <v/>
      </c>
      <c r="U34" s="21" t="str">
        <f aca="false">IF(OR($M34="",COUNT(R34,S34)&lt;2),"",$M34+R34+S34)</f>
        <v/>
      </c>
      <c r="V34" s="21" t="str">
        <f aca="false">IF($N34="","",IF(O34="Katılmadı",0,IF(OR(T34="",U34=""),"",ROUND(AVERAGE(T34,U34),2))))</f>
        <v/>
      </c>
      <c r="W34" s="23" t="str">
        <f aca="false">IF($A34="","",IFERROR(INDEX('Öğrenci Listesi'!$D$4:$D$253,MATCH($A34&amp;"#2",'Öğrenci Listesi'!$F$4:$F$253,0))&amp;" – "&amp;INDEX('Öğrenci Listesi'!$E$4:$E$253,MATCH($A34&amp;"#2",'Öğrenci Listesi'!$F$4:$F$253,0)),""))</f>
        <v/>
      </c>
      <c r="X34" s="27"/>
      <c r="Y34" s="27"/>
      <c r="Z34" s="27"/>
      <c r="AA34" s="27"/>
      <c r="AB34" s="27"/>
      <c r="AC34" s="21" t="str">
        <f aca="false">IF(OR($I34="",COUNT(Y34,Z34)&lt;2),"",$I34+Y34+Z34)</f>
        <v/>
      </c>
      <c r="AD34" s="21" t="str">
        <f aca="false">IF(OR($M34="",COUNT(AA34,AB34)&lt;2),"",$M34+AA34+AB34)</f>
        <v/>
      </c>
      <c r="AE34" s="21" t="str">
        <f aca="false">IF($W34="","",IF(X34="Katılmadı",0,IF(OR(AC34="",AD34=""),"",ROUND(AVERAGE(AC34,AD34),2))))</f>
        <v/>
      </c>
      <c r="AF34" s="23" t="str">
        <f aca="false">IF($A34="","",IFERROR(INDEX('Öğrenci Listesi'!$D$4:$D$253,MATCH($A34&amp;"#3",'Öğrenci Listesi'!$F$4:$F$253,0))&amp;" – "&amp;INDEX('Öğrenci Listesi'!$E$4:$E$253,MATCH($A34&amp;"#3",'Öğrenci Listesi'!$F$4:$F$253,0)),""))</f>
        <v/>
      </c>
      <c r="AG34" s="27"/>
      <c r="AH34" s="27"/>
      <c r="AI34" s="27"/>
      <c r="AJ34" s="27"/>
      <c r="AK34" s="27"/>
      <c r="AL34" s="21" t="str">
        <f aca="false">IF(OR($I34="",COUNT(AH34,AI34)&lt;2),"",$I34+AH34+AI34)</f>
        <v/>
      </c>
      <c r="AM34" s="21" t="str">
        <f aca="false">IF(OR($M34="",COUNT(AJ34,AK34)&lt;2),"",$M34+AJ34+AK34)</f>
        <v/>
      </c>
      <c r="AN34" s="21" t="str">
        <f aca="false">IF($AF34="","",IF(AG34="Katılmadı",0,IF(OR(AL34="",AM34=""),"",ROUND(AVERAGE(AL34,AM34),2))))</f>
        <v/>
      </c>
      <c r="AO34" s="23" t="str">
        <f aca="false">IF($A34="","",IFERROR(INDEX('Öğrenci Listesi'!$D$4:$D$253,MATCH($A34&amp;"#4",'Öğrenci Listesi'!$F$4:$F$253,0))&amp;" – "&amp;INDEX('Öğrenci Listesi'!$E$4:$E$253,MATCH($A34&amp;"#4",'Öğrenci Listesi'!$F$4:$F$253,0)),""))</f>
        <v/>
      </c>
      <c r="AP34" s="27"/>
      <c r="AQ34" s="27"/>
      <c r="AR34" s="27"/>
      <c r="AS34" s="27"/>
      <c r="AT34" s="27"/>
      <c r="AU34" s="21" t="str">
        <f aca="false">IF(OR($I34="",COUNT(AQ34,AR34)&lt;2),"",$I34+AQ34+AR34)</f>
        <v/>
      </c>
      <c r="AV34" s="21" t="str">
        <f aca="false">IF(OR($M34="",COUNT(AS34,AT34)&lt;2),"",$M34+AS34+AT34)</f>
        <v/>
      </c>
      <c r="AW34" s="21" t="str">
        <f aca="false">IF($AO34="","",IF(AP34="Katılmadı",0,IF(OR(AU34="",AV34=""),"",ROUND(AVERAGE(AU34,AV34),2))))</f>
        <v/>
      </c>
      <c r="AX34" s="23"/>
      <c r="AY34" s="27"/>
      <c r="AZ34" s="27"/>
      <c r="BA34" s="27"/>
      <c r="BB34" s="27"/>
      <c r="BC34" s="27"/>
      <c r="BD34" s="21"/>
      <c r="BE34" s="21"/>
      <c r="BF34" s="21"/>
    </row>
    <row r="35" customFormat="false" ht="21.75" hidden="false" customHeight="true" outlineLevel="0" collapsed="false">
      <c r="A35" s="19" t="n">
        <v>30</v>
      </c>
      <c r="B35" s="23" t="str">
        <f aca="false">IFERROR(INDEX('Projeler ve Jüri'!$C$4:$C$53,MATCH($A35,'Projeler ve Jüri'!$A$4:$A$53,0))&amp;"","")</f>
        <v/>
      </c>
      <c r="C35" s="23" t="str">
        <f aca="false">IFERROR(INDEX('Projeler ve Jüri'!$B$4:$B$53,MATCH($A35,'Projeler ve Jüri'!$A$4:$A$53,0))&amp;"","")</f>
        <v/>
      </c>
      <c r="D35" s="23" t="str">
        <f aca="false">IFERROR(INDEX('Projeler ve Jüri'!$E$4:$E$53,MATCH($A35,'Projeler ve Jüri'!$A$4:$A$53,0))&amp;"","")</f>
        <v/>
      </c>
      <c r="E35" s="23" t="str">
        <f aca="false">IFERROR(INDEX('Projeler ve Jüri'!$F$4:$F$53,MATCH($A35,'Projeler ve Jüri'!$A$4:$A$53,0))&amp;"","")</f>
        <v/>
      </c>
      <c r="F35" s="22"/>
      <c r="G35" s="22"/>
      <c r="H35" s="22"/>
      <c r="I35" s="21" t="str">
        <f aca="false">IF(COUNT(F35:H35)&lt;3,"",SUM(F35:H35))</f>
        <v/>
      </c>
      <c r="J35" s="22"/>
      <c r="K35" s="22"/>
      <c r="L35" s="22"/>
      <c r="M35" s="21" t="str">
        <f aca="false">IF(COUNT(J35:L35)&lt;3,"",SUM(J35:L35))</f>
        <v/>
      </c>
      <c r="N35" s="23" t="str">
        <f aca="false">IF($A35="","",IFERROR(INDEX('Öğrenci Listesi'!$D$4:$D$253,MATCH($A35&amp;"#1",'Öğrenci Listesi'!$F$4:$F$253,0))&amp;" – "&amp;INDEX('Öğrenci Listesi'!$E$4:$E$253,MATCH($A35&amp;"#1",'Öğrenci Listesi'!$F$4:$F$253,0)),""))</f>
        <v/>
      </c>
      <c r="O35" s="27"/>
      <c r="P35" s="27"/>
      <c r="Q35" s="27"/>
      <c r="R35" s="27"/>
      <c r="S35" s="27"/>
      <c r="T35" s="21" t="str">
        <f aca="false">IF(OR($I35="",COUNT(P35,Q35)&lt;2),"",$I35+P35+Q35)</f>
        <v/>
      </c>
      <c r="U35" s="21" t="str">
        <f aca="false">IF(OR($M35="",COUNT(R35,S35)&lt;2),"",$M35+R35+S35)</f>
        <v/>
      </c>
      <c r="V35" s="21" t="str">
        <f aca="false">IF($N35="","",IF(O35="Katılmadı",0,IF(OR(T35="",U35=""),"",ROUND(AVERAGE(T35,U35),2))))</f>
        <v/>
      </c>
      <c r="W35" s="23" t="str">
        <f aca="false">IF($A35="","",IFERROR(INDEX('Öğrenci Listesi'!$D$4:$D$253,MATCH($A35&amp;"#2",'Öğrenci Listesi'!$F$4:$F$253,0))&amp;" – "&amp;INDEX('Öğrenci Listesi'!$E$4:$E$253,MATCH($A35&amp;"#2",'Öğrenci Listesi'!$F$4:$F$253,0)),""))</f>
        <v/>
      </c>
      <c r="X35" s="27"/>
      <c r="Y35" s="27"/>
      <c r="Z35" s="27"/>
      <c r="AA35" s="27"/>
      <c r="AB35" s="27"/>
      <c r="AC35" s="21" t="str">
        <f aca="false">IF(OR($I35="",COUNT(Y35,Z35)&lt;2),"",$I35+Y35+Z35)</f>
        <v/>
      </c>
      <c r="AD35" s="21" t="str">
        <f aca="false">IF(OR($M35="",COUNT(AA35,AB35)&lt;2),"",$M35+AA35+AB35)</f>
        <v/>
      </c>
      <c r="AE35" s="21" t="str">
        <f aca="false">IF($W35="","",IF(X35="Katılmadı",0,IF(OR(AC35="",AD35=""),"",ROUND(AVERAGE(AC35,AD35),2))))</f>
        <v/>
      </c>
      <c r="AF35" s="23" t="str">
        <f aca="false">IF($A35="","",IFERROR(INDEX('Öğrenci Listesi'!$D$4:$D$253,MATCH($A35&amp;"#3",'Öğrenci Listesi'!$F$4:$F$253,0))&amp;" – "&amp;INDEX('Öğrenci Listesi'!$E$4:$E$253,MATCH($A35&amp;"#3",'Öğrenci Listesi'!$F$4:$F$253,0)),""))</f>
        <v/>
      </c>
      <c r="AG35" s="27"/>
      <c r="AH35" s="27"/>
      <c r="AI35" s="27"/>
      <c r="AJ35" s="27"/>
      <c r="AK35" s="27"/>
      <c r="AL35" s="21" t="str">
        <f aca="false">IF(OR($I35="",COUNT(AH35,AI35)&lt;2),"",$I35+AH35+AI35)</f>
        <v/>
      </c>
      <c r="AM35" s="21" t="str">
        <f aca="false">IF(OR($M35="",COUNT(AJ35,AK35)&lt;2),"",$M35+AJ35+AK35)</f>
        <v/>
      </c>
      <c r="AN35" s="21" t="str">
        <f aca="false">IF($AF35="","",IF(AG35="Katılmadı",0,IF(OR(AL35="",AM35=""),"",ROUND(AVERAGE(AL35,AM35),2))))</f>
        <v/>
      </c>
      <c r="AO35" s="23" t="str">
        <f aca="false">IF($A35="","",IFERROR(INDEX('Öğrenci Listesi'!$D$4:$D$253,MATCH($A35&amp;"#4",'Öğrenci Listesi'!$F$4:$F$253,0))&amp;" – "&amp;INDEX('Öğrenci Listesi'!$E$4:$E$253,MATCH($A35&amp;"#4",'Öğrenci Listesi'!$F$4:$F$253,0)),""))</f>
        <v/>
      </c>
      <c r="AP35" s="27"/>
      <c r="AQ35" s="27"/>
      <c r="AR35" s="27"/>
      <c r="AS35" s="27"/>
      <c r="AT35" s="27"/>
      <c r="AU35" s="21" t="str">
        <f aca="false">IF(OR($I35="",COUNT(AQ35,AR35)&lt;2),"",$I35+AQ35+AR35)</f>
        <v/>
      </c>
      <c r="AV35" s="21" t="str">
        <f aca="false">IF(OR($M35="",COUNT(AS35,AT35)&lt;2),"",$M35+AS35+AT35)</f>
        <v/>
      </c>
      <c r="AW35" s="21" t="str">
        <f aca="false">IF($AO35="","",IF(AP35="Katılmadı",0,IF(OR(AU35="",AV35=""),"",ROUND(AVERAGE(AU35,AV35),2))))</f>
        <v/>
      </c>
      <c r="AX35" s="23"/>
      <c r="AY35" s="27"/>
      <c r="AZ35" s="27"/>
      <c r="BA35" s="27"/>
      <c r="BB35" s="27"/>
      <c r="BC35" s="27"/>
      <c r="BD35" s="21"/>
      <c r="BE35" s="21"/>
      <c r="BF35" s="21"/>
    </row>
    <row r="36" customFormat="false" ht="21.75" hidden="false" customHeight="true" outlineLevel="0" collapsed="false">
      <c r="A36" s="19" t="n">
        <v>31</v>
      </c>
      <c r="B36" s="23" t="str">
        <f aca="false">IFERROR(INDEX('Projeler ve Jüri'!$C$4:$C$53,MATCH($A36,'Projeler ve Jüri'!$A$4:$A$53,0))&amp;"","")</f>
        <v/>
      </c>
      <c r="C36" s="23" t="str">
        <f aca="false">IFERROR(INDEX('Projeler ve Jüri'!$B$4:$B$53,MATCH($A36,'Projeler ve Jüri'!$A$4:$A$53,0))&amp;"","")</f>
        <v/>
      </c>
      <c r="D36" s="23" t="str">
        <f aca="false">IFERROR(INDEX('Projeler ve Jüri'!$E$4:$E$53,MATCH($A36,'Projeler ve Jüri'!$A$4:$A$53,0))&amp;"","")</f>
        <v/>
      </c>
      <c r="E36" s="23" t="str">
        <f aca="false">IFERROR(INDEX('Projeler ve Jüri'!$F$4:$F$53,MATCH($A36,'Projeler ve Jüri'!$A$4:$A$53,0))&amp;"","")</f>
        <v/>
      </c>
      <c r="F36" s="22"/>
      <c r="G36" s="22"/>
      <c r="H36" s="22"/>
      <c r="I36" s="21" t="str">
        <f aca="false">IF(COUNT(F36:H36)&lt;3,"",SUM(F36:H36))</f>
        <v/>
      </c>
      <c r="J36" s="22"/>
      <c r="K36" s="22"/>
      <c r="L36" s="22"/>
      <c r="M36" s="21" t="str">
        <f aca="false">IF(COUNT(J36:L36)&lt;3,"",SUM(J36:L36))</f>
        <v/>
      </c>
      <c r="N36" s="23" t="str">
        <f aca="false">IF($A36="","",IFERROR(INDEX('Öğrenci Listesi'!$D$4:$D$253,MATCH($A36&amp;"#1",'Öğrenci Listesi'!$F$4:$F$253,0))&amp;" – "&amp;INDEX('Öğrenci Listesi'!$E$4:$E$253,MATCH($A36&amp;"#1",'Öğrenci Listesi'!$F$4:$F$253,0)),""))</f>
        <v/>
      </c>
      <c r="O36" s="27"/>
      <c r="P36" s="27"/>
      <c r="Q36" s="27"/>
      <c r="R36" s="27"/>
      <c r="S36" s="27"/>
      <c r="T36" s="21" t="str">
        <f aca="false">IF(OR($I36="",COUNT(P36,Q36)&lt;2),"",$I36+P36+Q36)</f>
        <v/>
      </c>
      <c r="U36" s="21" t="str">
        <f aca="false">IF(OR($M36="",COUNT(R36,S36)&lt;2),"",$M36+R36+S36)</f>
        <v/>
      </c>
      <c r="V36" s="21" t="str">
        <f aca="false">IF($N36="","",IF(O36="Katılmadı",0,IF(OR(T36="",U36=""),"",ROUND(AVERAGE(T36,U36),2))))</f>
        <v/>
      </c>
      <c r="W36" s="23" t="str">
        <f aca="false">IF($A36="","",IFERROR(INDEX('Öğrenci Listesi'!$D$4:$D$253,MATCH($A36&amp;"#2",'Öğrenci Listesi'!$F$4:$F$253,0))&amp;" – "&amp;INDEX('Öğrenci Listesi'!$E$4:$E$253,MATCH($A36&amp;"#2",'Öğrenci Listesi'!$F$4:$F$253,0)),""))</f>
        <v/>
      </c>
      <c r="X36" s="27"/>
      <c r="Y36" s="27"/>
      <c r="Z36" s="27"/>
      <c r="AA36" s="27"/>
      <c r="AB36" s="27"/>
      <c r="AC36" s="21" t="str">
        <f aca="false">IF(OR($I36="",COUNT(Y36,Z36)&lt;2),"",$I36+Y36+Z36)</f>
        <v/>
      </c>
      <c r="AD36" s="21" t="str">
        <f aca="false">IF(OR($M36="",COUNT(AA36,AB36)&lt;2),"",$M36+AA36+AB36)</f>
        <v/>
      </c>
      <c r="AE36" s="21" t="str">
        <f aca="false">IF($W36="","",IF(X36="Katılmadı",0,IF(OR(AC36="",AD36=""),"",ROUND(AVERAGE(AC36,AD36),2))))</f>
        <v/>
      </c>
      <c r="AF36" s="23" t="str">
        <f aca="false">IF($A36="","",IFERROR(INDEX('Öğrenci Listesi'!$D$4:$D$253,MATCH($A36&amp;"#3",'Öğrenci Listesi'!$F$4:$F$253,0))&amp;" – "&amp;INDEX('Öğrenci Listesi'!$E$4:$E$253,MATCH($A36&amp;"#3",'Öğrenci Listesi'!$F$4:$F$253,0)),""))</f>
        <v/>
      </c>
      <c r="AG36" s="27"/>
      <c r="AH36" s="27"/>
      <c r="AI36" s="27"/>
      <c r="AJ36" s="27"/>
      <c r="AK36" s="27"/>
      <c r="AL36" s="21" t="str">
        <f aca="false">IF(OR($I36="",COUNT(AH36,AI36)&lt;2),"",$I36+AH36+AI36)</f>
        <v/>
      </c>
      <c r="AM36" s="21" t="str">
        <f aca="false">IF(OR($M36="",COUNT(AJ36,AK36)&lt;2),"",$M36+AJ36+AK36)</f>
        <v/>
      </c>
      <c r="AN36" s="21" t="str">
        <f aca="false">IF($AF36="","",IF(AG36="Katılmadı",0,IF(OR(AL36="",AM36=""),"",ROUND(AVERAGE(AL36,AM36),2))))</f>
        <v/>
      </c>
      <c r="AO36" s="23" t="str">
        <f aca="false">IF($A36="","",IFERROR(INDEX('Öğrenci Listesi'!$D$4:$D$253,MATCH($A36&amp;"#4",'Öğrenci Listesi'!$F$4:$F$253,0))&amp;" – "&amp;INDEX('Öğrenci Listesi'!$E$4:$E$253,MATCH($A36&amp;"#4",'Öğrenci Listesi'!$F$4:$F$253,0)),""))</f>
        <v/>
      </c>
      <c r="AP36" s="27"/>
      <c r="AQ36" s="27"/>
      <c r="AR36" s="27"/>
      <c r="AS36" s="27"/>
      <c r="AT36" s="27"/>
      <c r="AU36" s="21" t="str">
        <f aca="false">IF(OR($I36="",COUNT(AQ36,AR36)&lt;2),"",$I36+AQ36+AR36)</f>
        <v/>
      </c>
      <c r="AV36" s="21" t="str">
        <f aca="false">IF(OR($M36="",COUNT(AS36,AT36)&lt;2),"",$M36+AS36+AT36)</f>
        <v/>
      </c>
      <c r="AW36" s="21" t="str">
        <f aca="false">IF($AO36="","",IF(AP36="Katılmadı",0,IF(OR(AU36="",AV36=""),"",ROUND(AVERAGE(AU36,AV36),2))))</f>
        <v/>
      </c>
      <c r="AX36" s="23"/>
      <c r="AY36" s="27"/>
      <c r="AZ36" s="27"/>
      <c r="BA36" s="27"/>
      <c r="BB36" s="27"/>
      <c r="BC36" s="27"/>
      <c r="BD36" s="21"/>
      <c r="BE36" s="21"/>
      <c r="BF36" s="21"/>
    </row>
    <row r="37" customFormat="false" ht="21.75" hidden="false" customHeight="true" outlineLevel="0" collapsed="false">
      <c r="A37" s="19" t="n">
        <v>32</v>
      </c>
      <c r="B37" s="23" t="str">
        <f aca="false">IFERROR(INDEX('Projeler ve Jüri'!$C$4:$C$53,MATCH($A37,'Projeler ve Jüri'!$A$4:$A$53,0))&amp;"","")</f>
        <v/>
      </c>
      <c r="C37" s="23" t="str">
        <f aca="false">IFERROR(INDEX('Projeler ve Jüri'!$B$4:$B$53,MATCH($A37,'Projeler ve Jüri'!$A$4:$A$53,0))&amp;"","")</f>
        <v/>
      </c>
      <c r="D37" s="23" t="str">
        <f aca="false">IFERROR(INDEX('Projeler ve Jüri'!$E$4:$E$53,MATCH($A37,'Projeler ve Jüri'!$A$4:$A$53,0))&amp;"","")</f>
        <v/>
      </c>
      <c r="E37" s="23" t="str">
        <f aca="false">IFERROR(INDEX('Projeler ve Jüri'!$F$4:$F$53,MATCH($A37,'Projeler ve Jüri'!$A$4:$A$53,0))&amp;"","")</f>
        <v/>
      </c>
      <c r="F37" s="22"/>
      <c r="G37" s="22"/>
      <c r="H37" s="22"/>
      <c r="I37" s="21" t="str">
        <f aca="false">IF(COUNT(F37:H37)&lt;3,"",SUM(F37:H37))</f>
        <v/>
      </c>
      <c r="J37" s="22"/>
      <c r="K37" s="22"/>
      <c r="L37" s="22"/>
      <c r="M37" s="21" t="str">
        <f aca="false">IF(COUNT(J37:L37)&lt;3,"",SUM(J37:L37))</f>
        <v/>
      </c>
      <c r="N37" s="23" t="str">
        <f aca="false">IF($A37="","",IFERROR(INDEX('Öğrenci Listesi'!$D$4:$D$253,MATCH($A37&amp;"#1",'Öğrenci Listesi'!$F$4:$F$253,0))&amp;" – "&amp;INDEX('Öğrenci Listesi'!$E$4:$E$253,MATCH($A37&amp;"#1",'Öğrenci Listesi'!$F$4:$F$253,0)),""))</f>
        <v/>
      </c>
      <c r="O37" s="27"/>
      <c r="P37" s="27"/>
      <c r="Q37" s="27"/>
      <c r="R37" s="27"/>
      <c r="S37" s="27"/>
      <c r="T37" s="21" t="str">
        <f aca="false">IF(OR($I37="",COUNT(P37,Q37)&lt;2),"",$I37+P37+Q37)</f>
        <v/>
      </c>
      <c r="U37" s="21" t="str">
        <f aca="false">IF(OR($M37="",COUNT(R37,S37)&lt;2),"",$M37+R37+S37)</f>
        <v/>
      </c>
      <c r="V37" s="21" t="str">
        <f aca="false">IF($N37="","",IF(O37="Katılmadı",0,IF(OR(T37="",U37=""),"",ROUND(AVERAGE(T37,U37),2))))</f>
        <v/>
      </c>
      <c r="W37" s="23" t="str">
        <f aca="false">IF($A37="","",IFERROR(INDEX('Öğrenci Listesi'!$D$4:$D$253,MATCH($A37&amp;"#2",'Öğrenci Listesi'!$F$4:$F$253,0))&amp;" – "&amp;INDEX('Öğrenci Listesi'!$E$4:$E$253,MATCH($A37&amp;"#2",'Öğrenci Listesi'!$F$4:$F$253,0)),""))</f>
        <v/>
      </c>
      <c r="X37" s="27"/>
      <c r="Y37" s="27"/>
      <c r="Z37" s="27"/>
      <c r="AA37" s="27"/>
      <c r="AB37" s="27"/>
      <c r="AC37" s="21" t="str">
        <f aca="false">IF(OR($I37="",COUNT(Y37,Z37)&lt;2),"",$I37+Y37+Z37)</f>
        <v/>
      </c>
      <c r="AD37" s="21" t="str">
        <f aca="false">IF(OR($M37="",COUNT(AA37,AB37)&lt;2),"",$M37+AA37+AB37)</f>
        <v/>
      </c>
      <c r="AE37" s="21" t="str">
        <f aca="false">IF($W37="","",IF(X37="Katılmadı",0,IF(OR(AC37="",AD37=""),"",ROUND(AVERAGE(AC37,AD37),2))))</f>
        <v/>
      </c>
      <c r="AF37" s="23" t="str">
        <f aca="false">IF($A37="","",IFERROR(INDEX('Öğrenci Listesi'!$D$4:$D$253,MATCH($A37&amp;"#3",'Öğrenci Listesi'!$F$4:$F$253,0))&amp;" – "&amp;INDEX('Öğrenci Listesi'!$E$4:$E$253,MATCH($A37&amp;"#3",'Öğrenci Listesi'!$F$4:$F$253,0)),""))</f>
        <v/>
      </c>
      <c r="AG37" s="27"/>
      <c r="AH37" s="27"/>
      <c r="AI37" s="27"/>
      <c r="AJ37" s="27"/>
      <c r="AK37" s="27"/>
      <c r="AL37" s="21" t="str">
        <f aca="false">IF(OR($I37="",COUNT(AH37,AI37)&lt;2),"",$I37+AH37+AI37)</f>
        <v/>
      </c>
      <c r="AM37" s="21" t="str">
        <f aca="false">IF(OR($M37="",COUNT(AJ37,AK37)&lt;2),"",$M37+AJ37+AK37)</f>
        <v/>
      </c>
      <c r="AN37" s="21" t="str">
        <f aca="false">IF($AF37="","",IF(AG37="Katılmadı",0,IF(OR(AL37="",AM37=""),"",ROUND(AVERAGE(AL37,AM37),2))))</f>
        <v/>
      </c>
      <c r="AO37" s="23" t="str">
        <f aca="false">IF($A37="","",IFERROR(INDEX('Öğrenci Listesi'!$D$4:$D$253,MATCH($A37&amp;"#4",'Öğrenci Listesi'!$F$4:$F$253,0))&amp;" – "&amp;INDEX('Öğrenci Listesi'!$E$4:$E$253,MATCH($A37&amp;"#4",'Öğrenci Listesi'!$F$4:$F$253,0)),""))</f>
        <v/>
      </c>
      <c r="AP37" s="27"/>
      <c r="AQ37" s="27"/>
      <c r="AR37" s="27"/>
      <c r="AS37" s="27"/>
      <c r="AT37" s="27"/>
      <c r="AU37" s="21" t="str">
        <f aca="false">IF(OR($I37="",COUNT(AQ37,AR37)&lt;2),"",$I37+AQ37+AR37)</f>
        <v/>
      </c>
      <c r="AV37" s="21" t="str">
        <f aca="false">IF(OR($M37="",COUNT(AS37,AT37)&lt;2),"",$M37+AS37+AT37)</f>
        <v/>
      </c>
      <c r="AW37" s="21" t="str">
        <f aca="false">IF($AO37="","",IF(AP37="Katılmadı",0,IF(OR(AU37="",AV37=""),"",ROUND(AVERAGE(AU37,AV37),2))))</f>
        <v/>
      </c>
      <c r="AX37" s="23"/>
      <c r="AY37" s="27"/>
      <c r="AZ37" s="27"/>
      <c r="BA37" s="27"/>
      <c r="BB37" s="27"/>
      <c r="BC37" s="27"/>
      <c r="BD37" s="21"/>
      <c r="BE37" s="21"/>
      <c r="BF37" s="21"/>
    </row>
    <row r="38" customFormat="false" ht="21.75" hidden="false" customHeight="true" outlineLevel="0" collapsed="false">
      <c r="A38" s="19" t="n">
        <v>33</v>
      </c>
      <c r="B38" s="23" t="str">
        <f aca="false">IFERROR(INDEX('Projeler ve Jüri'!$C$4:$C$53,MATCH($A38,'Projeler ve Jüri'!$A$4:$A$53,0))&amp;"","")</f>
        <v/>
      </c>
      <c r="C38" s="23" t="str">
        <f aca="false">IFERROR(INDEX('Projeler ve Jüri'!$B$4:$B$53,MATCH($A38,'Projeler ve Jüri'!$A$4:$A$53,0))&amp;"","")</f>
        <v/>
      </c>
      <c r="D38" s="23" t="str">
        <f aca="false">IFERROR(INDEX('Projeler ve Jüri'!$E$4:$E$53,MATCH($A38,'Projeler ve Jüri'!$A$4:$A$53,0))&amp;"","")</f>
        <v/>
      </c>
      <c r="E38" s="23" t="str">
        <f aca="false">IFERROR(INDEX('Projeler ve Jüri'!$F$4:$F$53,MATCH($A38,'Projeler ve Jüri'!$A$4:$A$53,0))&amp;"","")</f>
        <v/>
      </c>
      <c r="F38" s="22"/>
      <c r="G38" s="22"/>
      <c r="H38" s="22"/>
      <c r="I38" s="21" t="str">
        <f aca="false">IF(COUNT(F38:H38)&lt;3,"",SUM(F38:H38))</f>
        <v/>
      </c>
      <c r="J38" s="22"/>
      <c r="K38" s="22"/>
      <c r="L38" s="22"/>
      <c r="M38" s="21" t="str">
        <f aca="false">IF(COUNT(J38:L38)&lt;3,"",SUM(J38:L38))</f>
        <v/>
      </c>
      <c r="N38" s="23" t="str">
        <f aca="false">IF($A38="","",IFERROR(INDEX('Öğrenci Listesi'!$D$4:$D$253,MATCH($A38&amp;"#1",'Öğrenci Listesi'!$F$4:$F$253,0))&amp;" – "&amp;INDEX('Öğrenci Listesi'!$E$4:$E$253,MATCH($A38&amp;"#1",'Öğrenci Listesi'!$F$4:$F$253,0)),""))</f>
        <v/>
      </c>
      <c r="O38" s="27"/>
      <c r="P38" s="27"/>
      <c r="Q38" s="27"/>
      <c r="R38" s="27"/>
      <c r="S38" s="27"/>
      <c r="T38" s="21" t="str">
        <f aca="false">IF(OR($I38="",COUNT(P38,Q38)&lt;2),"",$I38+P38+Q38)</f>
        <v/>
      </c>
      <c r="U38" s="21" t="str">
        <f aca="false">IF(OR($M38="",COUNT(R38,S38)&lt;2),"",$M38+R38+S38)</f>
        <v/>
      </c>
      <c r="V38" s="21" t="str">
        <f aca="false">IF($N38="","",IF(O38="Katılmadı",0,IF(OR(T38="",U38=""),"",ROUND(AVERAGE(T38,U38),2))))</f>
        <v/>
      </c>
      <c r="W38" s="23" t="str">
        <f aca="false">IF($A38="","",IFERROR(INDEX('Öğrenci Listesi'!$D$4:$D$253,MATCH($A38&amp;"#2",'Öğrenci Listesi'!$F$4:$F$253,0))&amp;" – "&amp;INDEX('Öğrenci Listesi'!$E$4:$E$253,MATCH($A38&amp;"#2",'Öğrenci Listesi'!$F$4:$F$253,0)),""))</f>
        <v/>
      </c>
      <c r="X38" s="27"/>
      <c r="Y38" s="27"/>
      <c r="Z38" s="27"/>
      <c r="AA38" s="27"/>
      <c r="AB38" s="27"/>
      <c r="AC38" s="21" t="str">
        <f aca="false">IF(OR($I38="",COUNT(Y38,Z38)&lt;2),"",$I38+Y38+Z38)</f>
        <v/>
      </c>
      <c r="AD38" s="21" t="str">
        <f aca="false">IF(OR($M38="",COUNT(AA38,AB38)&lt;2),"",$M38+AA38+AB38)</f>
        <v/>
      </c>
      <c r="AE38" s="21" t="str">
        <f aca="false">IF($W38="","",IF(X38="Katılmadı",0,IF(OR(AC38="",AD38=""),"",ROUND(AVERAGE(AC38,AD38),2))))</f>
        <v/>
      </c>
      <c r="AF38" s="23" t="str">
        <f aca="false">IF($A38="","",IFERROR(INDEX('Öğrenci Listesi'!$D$4:$D$253,MATCH($A38&amp;"#3",'Öğrenci Listesi'!$F$4:$F$253,0))&amp;" – "&amp;INDEX('Öğrenci Listesi'!$E$4:$E$253,MATCH($A38&amp;"#3",'Öğrenci Listesi'!$F$4:$F$253,0)),""))</f>
        <v/>
      </c>
      <c r="AG38" s="27"/>
      <c r="AH38" s="27"/>
      <c r="AI38" s="27"/>
      <c r="AJ38" s="27"/>
      <c r="AK38" s="27"/>
      <c r="AL38" s="21" t="str">
        <f aca="false">IF(OR($I38="",COUNT(AH38,AI38)&lt;2),"",$I38+AH38+AI38)</f>
        <v/>
      </c>
      <c r="AM38" s="21" t="str">
        <f aca="false">IF(OR($M38="",COUNT(AJ38,AK38)&lt;2),"",$M38+AJ38+AK38)</f>
        <v/>
      </c>
      <c r="AN38" s="21" t="str">
        <f aca="false">IF($AF38="","",IF(AG38="Katılmadı",0,IF(OR(AL38="",AM38=""),"",ROUND(AVERAGE(AL38,AM38),2))))</f>
        <v/>
      </c>
      <c r="AO38" s="23" t="str">
        <f aca="false">IF($A38="","",IFERROR(INDEX('Öğrenci Listesi'!$D$4:$D$253,MATCH($A38&amp;"#4",'Öğrenci Listesi'!$F$4:$F$253,0))&amp;" – "&amp;INDEX('Öğrenci Listesi'!$E$4:$E$253,MATCH($A38&amp;"#4",'Öğrenci Listesi'!$F$4:$F$253,0)),""))</f>
        <v/>
      </c>
      <c r="AP38" s="27"/>
      <c r="AQ38" s="27"/>
      <c r="AR38" s="27"/>
      <c r="AS38" s="27"/>
      <c r="AT38" s="27"/>
      <c r="AU38" s="21" t="str">
        <f aca="false">IF(OR($I38="",COUNT(AQ38,AR38)&lt;2),"",$I38+AQ38+AR38)</f>
        <v/>
      </c>
      <c r="AV38" s="21" t="str">
        <f aca="false">IF(OR($M38="",COUNT(AS38,AT38)&lt;2),"",$M38+AS38+AT38)</f>
        <v/>
      </c>
      <c r="AW38" s="21" t="str">
        <f aca="false">IF($AO38="","",IF(AP38="Katılmadı",0,IF(OR(AU38="",AV38=""),"",ROUND(AVERAGE(AU38,AV38),2))))</f>
        <v/>
      </c>
      <c r="AX38" s="23"/>
      <c r="AY38" s="27"/>
      <c r="AZ38" s="27"/>
      <c r="BA38" s="27"/>
      <c r="BB38" s="27"/>
      <c r="BC38" s="27"/>
      <c r="BD38" s="21"/>
      <c r="BE38" s="21"/>
      <c r="BF38" s="21"/>
    </row>
    <row r="39" customFormat="false" ht="21.75" hidden="false" customHeight="true" outlineLevel="0" collapsed="false">
      <c r="A39" s="19" t="n">
        <v>34</v>
      </c>
      <c r="B39" s="23" t="str">
        <f aca="false">IFERROR(INDEX('Projeler ve Jüri'!$C$4:$C$53,MATCH($A39,'Projeler ve Jüri'!$A$4:$A$53,0))&amp;"","")</f>
        <v/>
      </c>
      <c r="C39" s="23" t="str">
        <f aca="false">IFERROR(INDEX('Projeler ve Jüri'!$B$4:$B$53,MATCH($A39,'Projeler ve Jüri'!$A$4:$A$53,0))&amp;"","")</f>
        <v/>
      </c>
      <c r="D39" s="23" t="str">
        <f aca="false">IFERROR(INDEX('Projeler ve Jüri'!$E$4:$E$53,MATCH($A39,'Projeler ve Jüri'!$A$4:$A$53,0))&amp;"","")</f>
        <v/>
      </c>
      <c r="E39" s="23" t="str">
        <f aca="false">IFERROR(INDEX('Projeler ve Jüri'!$F$4:$F$53,MATCH($A39,'Projeler ve Jüri'!$A$4:$A$53,0))&amp;"","")</f>
        <v/>
      </c>
      <c r="F39" s="22"/>
      <c r="G39" s="22"/>
      <c r="H39" s="22"/>
      <c r="I39" s="21" t="str">
        <f aca="false">IF(COUNT(F39:H39)&lt;3,"",SUM(F39:H39))</f>
        <v/>
      </c>
      <c r="J39" s="22"/>
      <c r="K39" s="22"/>
      <c r="L39" s="22"/>
      <c r="M39" s="21" t="str">
        <f aca="false">IF(COUNT(J39:L39)&lt;3,"",SUM(J39:L39))</f>
        <v/>
      </c>
      <c r="N39" s="23" t="str">
        <f aca="false">IF($A39="","",IFERROR(INDEX('Öğrenci Listesi'!$D$4:$D$253,MATCH($A39&amp;"#1",'Öğrenci Listesi'!$F$4:$F$253,0))&amp;" – "&amp;INDEX('Öğrenci Listesi'!$E$4:$E$253,MATCH($A39&amp;"#1",'Öğrenci Listesi'!$F$4:$F$253,0)),""))</f>
        <v/>
      </c>
      <c r="O39" s="27"/>
      <c r="P39" s="27"/>
      <c r="Q39" s="27"/>
      <c r="R39" s="27"/>
      <c r="S39" s="27"/>
      <c r="T39" s="21" t="str">
        <f aca="false">IF(OR($I39="",COUNT(P39,Q39)&lt;2),"",$I39+P39+Q39)</f>
        <v/>
      </c>
      <c r="U39" s="21" t="str">
        <f aca="false">IF(OR($M39="",COUNT(R39,S39)&lt;2),"",$M39+R39+S39)</f>
        <v/>
      </c>
      <c r="V39" s="21" t="str">
        <f aca="false">IF($N39="","",IF(O39="Katılmadı",0,IF(OR(T39="",U39=""),"",ROUND(AVERAGE(T39,U39),2))))</f>
        <v/>
      </c>
      <c r="W39" s="23" t="str">
        <f aca="false">IF($A39="","",IFERROR(INDEX('Öğrenci Listesi'!$D$4:$D$253,MATCH($A39&amp;"#2",'Öğrenci Listesi'!$F$4:$F$253,0))&amp;" – "&amp;INDEX('Öğrenci Listesi'!$E$4:$E$253,MATCH($A39&amp;"#2",'Öğrenci Listesi'!$F$4:$F$253,0)),""))</f>
        <v/>
      </c>
      <c r="X39" s="27"/>
      <c r="Y39" s="27"/>
      <c r="Z39" s="27"/>
      <c r="AA39" s="27"/>
      <c r="AB39" s="27"/>
      <c r="AC39" s="21" t="str">
        <f aca="false">IF(OR($I39="",COUNT(Y39,Z39)&lt;2),"",$I39+Y39+Z39)</f>
        <v/>
      </c>
      <c r="AD39" s="21" t="str">
        <f aca="false">IF(OR($M39="",COUNT(AA39,AB39)&lt;2),"",$M39+AA39+AB39)</f>
        <v/>
      </c>
      <c r="AE39" s="21" t="str">
        <f aca="false">IF($W39="","",IF(X39="Katılmadı",0,IF(OR(AC39="",AD39=""),"",ROUND(AVERAGE(AC39,AD39),2))))</f>
        <v/>
      </c>
      <c r="AF39" s="23" t="str">
        <f aca="false">IF($A39="","",IFERROR(INDEX('Öğrenci Listesi'!$D$4:$D$253,MATCH($A39&amp;"#3",'Öğrenci Listesi'!$F$4:$F$253,0))&amp;" – "&amp;INDEX('Öğrenci Listesi'!$E$4:$E$253,MATCH($A39&amp;"#3",'Öğrenci Listesi'!$F$4:$F$253,0)),""))</f>
        <v/>
      </c>
      <c r="AG39" s="27"/>
      <c r="AH39" s="27"/>
      <c r="AI39" s="27"/>
      <c r="AJ39" s="27"/>
      <c r="AK39" s="27"/>
      <c r="AL39" s="21" t="str">
        <f aca="false">IF(OR($I39="",COUNT(AH39,AI39)&lt;2),"",$I39+AH39+AI39)</f>
        <v/>
      </c>
      <c r="AM39" s="21" t="str">
        <f aca="false">IF(OR($M39="",COUNT(AJ39,AK39)&lt;2),"",$M39+AJ39+AK39)</f>
        <v/>
      </c>
      <c r="AN39" s="21" t="str">
        <f aca="false">IF($AF39="","",IF(AG39="Katılmadı",0,IF(OR(AL39="",AM39=""),"",ROUND(AVERAGE(AL39,AM39),2))))</f>
        <v/>
      </c>
      <c r="AO39" s="23" t="str">
        <f aca="false">IF($A39="","",IFERROR(INDEX('Öğrenci Listesi'!$D$4:$D$253,MATCH($A39&amp;"#4",'Öğrenci Listesi'!$F$4:$F$253,0))&amp;" – "&amp;INDEX('Öğrenci Listesi'!$E$4:$E$253,MATCH($A39&amp;"#4",'Öğrenci Listesi'!$F$4:$F$253,0)),""))</f>
        <v/>
      </c>
      <c r="AP39" s="27"/>
      <c r="AQ39" s="27"/>
      <c r="AR39" s="27"/>
      <c r="AS39" s="27"/>
      <c r="AT39" s="27"/>
      <c r="AU39" s="21" t="str">
        <f aca="false">IF(OR($I39="",COUNT(AQ39,AR39)&lt;2),"",$I39+AQ39+AR39)</f>
        <v/>
      </c>
      <c r="AV39" s="21" t="str">
        <f aca="false">IF(OR($M39="",COUNT(AS39,AT39)&lt;2),"",$M39+AS39+AT39)</f>
        <v/>
      </c>
      <c r="AW39" s="21" t="str">
        <f aca="false">IF($AO39="","",IF(AP39="Katılmadı",0,IF(OR(AU39="",AV39=""),"",ROUND(AVERAGE(AU39,AV39),2))))</f>
        <v/>
      </c>
      <c r="AX39" s="23"/>
      <c r="AY39" s="27"/>
      <c r="AZ39" s="27"/>
      <c r="BA39" s="27"/>
      <c r="BB39" s="27"/>
      <c r="BC39" s="27"/>
      <c r="BD39" s="21"/>
      <c r="BE39" s="21"/>
      <c r="BF39" s="21"/>
    </row>
    <row r="40" customFormat="false" ht="21.75" hidden="false" customHeight="true" outlineLevel="0" collapsed="false">
      <c r="A40" s="19" t="n">
        <v>35</v>
      </c>
      <c r="B40" s="23" t="str">
        <f aca="false">IFERROR(INDEX('Projeler ve Jüri'!$C$4:$C$53,MATCH($A40,'Projeler ve Jüri'!$A$4:$A$53,0))&amp;"","")</f>
        <v/>
      </c>
      <c r="C40" s="23" t="str">
        <f aca="false">IFERROR(INDEX('Projeler ve Jüri'!$B$4:$B$53,MATCH($A40,'Projeler ve Jüri'!$A$4:$A$53,0))&amp;"","")</f>
        <v/>
      </c>
      <c r="D40" s="23" t="str">
        <f aca="false">IFERROR(INDEX('Projeler ve Jüri'!$E$4:$E$53,MATCH($A40,'Projeler ve Jüri'!$A$4:$A$53,0))&amp;"","")</f>
        <v/>
      </c>
      <c r="E40" s="23" t="str">
        <f aca="false">IFERROR(INDEX('Projeler ve Jüri'!$F$4:$F$53,MATCH($A40,'Projeler ve Jüri'!$A$4:$A$53,0))&amp;"","")</f>
        <v/>
      </c>
      <c r="F40" s="22"/>
      <c r="G40" s="22"/>
      <c r="H40" s="22"/>
      <c r="I40" s="21" t="str">
        <f aca="false">IF(COUNT(F40:H40)&lt;3,"",SUM(F40:H40))</f>
        <v/>
      </c>
      <c r="J40" s="22"/>
      <c r="K40" s="22"/>
      <c r="L40" s="22"/>
      <c r="M40" s="21" t="str">
        <f aca="false">IF(COUNT(J40:L40)&lt;3,"",SUM(J40:L40))</f>
        <v/>
      </c>
      <c r="N40" s="23" t="str">
        <f aca="false">IF($A40="","",IFERROR(INDEX('Öğrenci Listesi'!$D$4:$D$253,MATCH($A40&amp;"#1",'Öğrenci Listesi'!$F$4:$F$253,0))&amp;" – "&amp;INDEX('Öğrenci Listesi'!$E$4:$E$253,MATCH($A40&amp;"#1",'Öğrenci Listesi'!$F$4:$F$253,0)),""))</f>
        <v/>
      </c>
      <c r="O40" s="27"/>
      <c r="P40" s="27"/>
      <c r="Q40" s="27"/>
      <c r="R40" s="27"/>
      <c r="S40" s="27"/>
      <c r="T40" s="21" t="str">
        <f aca="false">IF(OR($I40="",COUNT(P40,Q40)&lt;2),"",$I40+P40+Q40)</f>
        <v/>
      </c>
      <c r="U40" s="21" t="str">
        <f aca="false">IF(OR($M40="",COUNT(R40,S40)&lt;2),"",$M40+R40+S40)</f>
        <v/>
      </c>
      <c r="V40" s="21" t="str">
        <f aca="false">IF($N40="","",IF(O40="Katılmadı",0,IF(OR(T40="",U40=""),"",ROUND(AVERAGE(T40,U40),2))))</f>
        <v/>
      </c>
      <c r="W40" s="23" t="str">
        <f aca="false">IF($A40="","",IFERROR(INDEX('Öğrenci Listesi'!$D$4:$D$253,MATCH($A40&amp;"#2",'Öğrenci Listesi'!$F$4:$F$253,0))&amp;" – "&amp;INDEX('Öğrenci Listesi'!$E$4:$E$253,MATCH($A40&amp;"#2",'Öğrenci Listesi'!$F$4:$F$253,0)),""))</f>
        <v/>
      </c>
      <c r="X40" s="27"/>
      <c r="Y40" s="27"/>
      <c r="Z40" s="27"/>
      <c r="AA40" s="27"/>
      <c r="AB40" s="27"/>
      <c r="AC40" s="21" t="str">
        <f aca="false">IF(OR($I40="",COUNT(Y40,Z40)&lt;2),"",$I40+Y40+Z40)</f>
        <v/>
      </c>
      <c r="AD40" s="21" t="str">
        <f aca="false">IF(OR($M40="",COUNT(AA40,AB40)&lt;2),"",$M40+AA40+AB40)</f>
        <v/>
      </c>
      <c r="AE40" s="21" t="str">
        <f aca="false">IF($W40="","",IF(X40="Katılmadı",0,IF(OR(AC40="",AD40=""),"",ROUND(AVERAGE(AC40,AD40),2))))</f>
        <v/>
      </c>
      <c r="AF40" s="23" t="str">
        <f aca="false">IF($A40="","",IFERROR(INDEX('Öğrenci Listesi'!$D$4:$D$253,MATCH($A40&amp;"#3",'Öğrenci Listesi'!$F$4:$F$253,0))&amp;" – "&amp;INDEX('Öğrenci Listesi'!$E$4:$E$253,MATCH($A40&amp;"#3",'Öğrenci Listesi'!$F$4:$F$253,0)),""))</f>
        <v/>
      </c>
      <c r="AG40" s="27"/>
      <c r="AH40" s="27"/>
      <c r="AI40" s="27"/>
      <c r="AJ40" s="27"/>
      <c r="AK40" s="27"/>
      <c r="AL40" s="21" t="str">
        <f aca="false">IF(OR($I40="",COUNT(AH40,AI40)&lt;2),"",$I40+AH40+AI40)</f>
        <v/>
      </c>
      <c r="AM40" s="21" t="str">
        <f aca="false">IF(OR($M40="",COUNT(AJ40,AK40)&lt;2),"",$M40+AJ40+AK40)</f>
        <v/>
      </c>
      <c r="AN40" s="21" t="str">
        <f aca="false">IF($AF40="","",IF(AG40="Katılmadı",0,IF(OR(AL40="",AM40=""),"",ROUND(AVERAGE(AL40,AM40),2))))</f>
        <v/>
      </c>
      <c r="AO40" s="23" t="str">
        <f aca="false">IF($A40="","",IFERROR(INDEX('Öğrenci Listesi'!$D$4:$D$253,MATCH($A40&amp;"#4",'Öğrenci Listesi'!$F$4:$F$253,0))&amp;" – "&amp;INDEX('Öğrenci Listesi'!$E$4:$E$253,MATCH($A40&amp;"#4",'Öğrenci Listesi'!$F$4:$F$253,0)),""))</f>
        <v/>
      </c>
      <c r="AP40" s="27"/>
      <c r="AQ40" s="27"/>
      <c r="AR40" s="27"/>
      <c r="AS40" s="27"/>
      <c r="AT40" s="27"/>
      <c r="AU40" s="21" t="str">
        <f aca="false">IF(OR($I40="",COUNT(AQ40,AR40)&lt;2),"",$I40+AQ40+AR40)</f>
        <v/>
      </c>
      <c r="AV40" s="21" t="str">
        <f aca="false">IF(OR($M40="",COUNT(AS40,AT40)&lt;2),"",$M40+AS40+AT40)</f>
        <v/>
      </c>
      <c r="AW40" s="21" t="str">
        <f aca="false">IF($AO40="","",IF(AP40="Katılmadı",0,IF(OR(AU40="",AV40=""),"",ROUND(AVERAGE(AU40,AV40),2))))</f>
        <v/>
      </c>
      <c r="AX40" s="23"/>
      <c r="AY40" s="27"/>
      <c r="AZ40" s="27"/>
      <c r="BA40" s="27"/>
      <c r="BB40" s="27"/>
      <c r="BC40" s="27"/>
      <c r="BD40" s="21"/>
      <c r="BE40" s="21"/>
      <c r="BF40" s="21"/>
    </row>
    <row r="41" customFormat="false" ht="21.75" hidden="false" customHeight="true" outlineLevel="0" collapsed="false">
      <c r="A41" s="19" t="n">
        <v>36</v>
      </c>
      <c r="B41" s="23" t="str">
        <f aca="false">IFERROR(INDEX('Projeler ve Jüri'!$C$4:$C$53,MATCH($A41,'Projeler ve Jüri'!$A$4:$A$53,0))&amp;"","")</f>
        <v/>
      </c>
      <c r="C41" s="23" t="str">
        <f aca="false">IFERROR(INDEX('Projeler ve Jüri'!$B$4:$B$53,MATCH($A41,'Projeler ve Jüri'!$A$4:$A$53,0))&amp;"","")</f>
        <v/>
      </c>
      <c r="D41" s="23" t="str">
        <f aca="false">IFERROR(INDEX('Projeler ve Jüri'!$E$4:$E$53,MATCH($A41,'Projeler ve Jüri'!$A$4:$A$53,0))&amp;"","")</f>
        <v/>
      </c>
      <c r="E41" s="23" t="str">
        <f aca="false">IFERROR(INDEX('Projeler ve Jüri'!$F$4:$F$53,MATCH($A41,'Projeler ve Jüri'!$A$4:$A$53,0))&amp;"","")</f>
        <v/>
      </c>
      <c r="F41" s="22"/>
      <c r="G41" s="22"/>
      <c r="H41" s="22"/>
      <c r="I41" s="21" t="str">
        <f aca="false">IF(COUNT(F41:H41)&lt;3,"",SUM(F41:H41))</f>
        <v/>
      </c>
      <c r="J41" s="22"/>
      <c r="K41" s="22"/>
      <c r="L41" s="22"/>
      <c r="M41" s="21" t="str">
        <f aca="false">IF(COUNT(J41:L41)&lt;3,"",SUM(J41:L41))</f>
        <v/>
      </c>
      <c r="N41" s="23" t="str">
        <f aca="false">IF($A41="","",IFERROR(INDEX('Öğrenci Listesi'!$D$4:$D$253,MATCH($A41&amp;"#1",'Öğrenci Listesi'!$F$4:$F$253,0))&amp;" – "&amp;INDEX('Öğrenci Listesi'!$E$4:$E$253,MATCH($A41&amp;"#1",'Öğrenci Listesi'!$F$4:$F$253,0)),""))</f>
        <v/>
      </c>
      <c r="O41" s="27"/>
      <c r="P41" s="27"/>
      <c r="Q41" s="27"/>
      <c r="R41" s="27"/>
      <c r="S41" s="27"/>
      <c r="T41" s="21" t="str">
        <f aca="false">IF(OR($I41="",COUNT(P41,Q41)&lt;2),"",$I41+P41+Q41)</f>
        <v/>
      </c>
      <c r="U41" s="21" t="str">
        <f aca="false">IF(OR($M41="",COUNT(R41,S41)&lt;2),"",$M41+R41+S41)</f>
        <v/>
      </c>
      <c r="V41" s="21" t="str">
        <f aca="false">IF($N41="","",IF(O41="Katılmadı",0,IF(OR(T41="",U41=""),"",ROUND(AVERAGE(T41,U41),2))))</f>
        <v/>
      </c>
      <c r="W41" s="23" t="str">
        <f aca="false">IF($A41="","",IFERROR(INDEX('Öğrenci Listesi'!$D$4:$D$253,MATCH($A41&amp;"#2",'Öğrenci Listesi'!$F$4:$F$253,0))&amp;" – "&amp;INDEX('Öğrenci Listesi'!$E$4:$E$253,MATCH($A41&amp;"#2",'Öğrenci Listesi'!$F$4:$F$253,0)),""))</f>
        <v/>
      </c>
      <c r="X41" s="27"/>
      <c r="Y41" s="27"/>
      <c r="Z41" s="27"/>
      <c r="AA41" s="27"/>
      <c r="AB41" s="27"/>
      <c r="AC41" s="21" t="str">
        <f aca="false">IF(OR($I41="",COUNT(Y41,Z41)&lt;2),"",$I41+Y41+Z41)</f>
        <v/>
      </c>
      <c r="AD41" s="21" t="str">
        <f aca="false">IF(OR($M41="",COUNT(AA41,AB41)&lt;2),"",$M41+AA41+AB41)</f>
        <v/>
      </c>
      <c r="AE41" s="21" t="str">
        <f aca="false">IF($W41="","",IF(X41="Katılmadı",0,IF(OR(AC41="",AD41=""),"",ROUND(AVERAGE(AC41,AD41),2))))</f>
        <v/>
      </c>
      <c r="AF41" s="23" t="str">
        <f aca="false">IF($A41="","",IFERROR(INDEX('Öğrenci Listesi'!$D$4:$D$253,MATCH($A41&amp;"#3",'Öğrenci Listesi'!$F$4:$F$253,0))&amp;" – "&amp;INDEX('Öğrenci Listesi'!$E$4:$E$253,MATCH($A41&amp;"#3",'Öğrenci Listesi'!$F$4:$F$253,0)),""))</f>
        <v/>
      </c>
      <c r="AG41" s="27"/>
      <c r="AH41" s="27"/>
      <c r="AI41" s="27"/>
      <c r="AJ41" s="27"/>
      <c r="AK41" s="27"/>
      <c r="AL41" s="21" t="str">
        <f aca="false">IF(OR($I41="",COUNT(AH41,AI41)&lt;2),"",$I41+AH41+AI41)</f>
        <v/>
      </c>
      <c r="AM41" s="21" t="str">
        <f aca="false">IF(OR($M41="",COUNT(AJ41,AK41)&lt;2),"",$M41+AJ41+AK41)</f>
        <v/>
      </c>
      <c r="AN41" s="21" t="str">
        <f aca="false">IF($AF41="","",IF(AG41="Katılmadı",0,IF(OR(AL41="",AM41=""),"",ROUND(AVERAGE(AL41,AM41),2))))</f>
        <v/>
      </c>
      <c r="AO41" s="23" t="str">
        <f aca="false">IF($A41="","",IFERROR(INDEX('Öğrenci Listesi'!$D$4:$D$253,MATCH($A41&amp;"#4",'Öğrenci Listesi'!$F$4:$F$253,0))&amp;" – "&amp;INDEX('Öğrenci Listesi'!$E$4:$E$253,MATCH($A41&amp;"#4",'Öğrenci Listesi'!$F$4:$F$253,0)),""))</f>
        <v/>
      </c>
      <c r="AP41" s="27"/>
      <c r="AQ41" s="27"/>
      <c r="AR41" s="27"/>
      <c r="AS41" s="27"/>
      <c r="AT41" s="27"/>
      <c r="AU41" s="21" t="str">
        <f aca="false">IF(OR($I41="",COUNT(AQ41,AR41)&lt;2),"",$I41+AQ41+AR41)</f>
        <v/>
      </c>
      <c r="AV41" s="21" t="str">
        <f aca="false">IF(OR($M41="",COUNT(AS41,AT41)&lt;2),"",$M41+AS41+AT41)</f>
        <v/>
      </c>
      <c r="AW41" s="21" t="str">
        <f aca="false">IF($AO41="","",IF(AP41="Katılmadı",0,IF(OR(AU41="",AV41=""),"",ROUND(AVERAGE(AU41,AV41),2))))</f>
        <v/>
      </c>
      <c r="AX41" s="23"/>
      <c r="AY41" s="27"/>
      <c r="AZ41" s="27"/>
      <c r="BA41" s="27"/>
      <c r="BB41" s="27"/>
      <c r="BC41" s="27"/>
      <c r="BD41" s="21"/>
      <c r="BE41" s="21"/>
      <c r="BF41" s="21"/>
    </row>
    <row r="42" customFormat="false" ht="21.75" hidden="false" customHeight="true" outlineLevel="0" collapsed="false">
      <c r="A42" s="19" t="n">
        <v>37</v>
      </c>
      <c r="B42" s="23" t="str">
        <f aca="false">IFERROR(INDEX('Projeler ve Jüri'!$C$4:$C$53,MATCH($A42,'Projeler ve Jüri'!$A$4:$A$53,0))&amp;"","")</f>
        <v/>
      </c>
      <c r="C42" s="23" t="str">
        <f aca="false">IFERROR(INDEX('Projeler ve Jüri'!$B$4:$B$53,MATCH($A42,'Projeler ve Jüri'!$A$4:$A$53,0))&amp;"","")</f>
        <v/>
      </c>
      <c r="D42" s="23" t="str">
        <f aca="false">IFERROR(INDEX('Projeler ve Jüri'!$E$4:$E$53,MATCH($A42,'Projeler ve Jüri'!$A$4:$A$53,0))&amp;"","")</f>
        <v/>
      </c>
      <c r="E42" s="23" t="str">
        <f aca="false">IFERROR(INDEX('Projeler ve Jüri'!$F$4:$F$53,MATCH($A42,'Projeler ve Jüri'!$A$4:$A$53,0))&amp;"","")</f>
        <v/>
      </c>
      <c r="F42" s="22"/>
      <c r="G42" s="22"/>
      <c r="H42" s="22"/>
      <c r="I42" s="21" t="str">
        <f aca="false">IF(COUNT(F42:H42)&lt;3,"",SUM(F42:H42))</f>
        <v/>
      </c>
      <c r="J42" s="22"/>
      <c r="K42" s="22"/>
      <c r="L42" s="22"/>
      <c r="M42" s="21" t="str">
        <f aca="false">IF(COUNT(J42:L42)&lt;3,"",SUM(J42:L42))</f>
        <v/>
      </c>
      <c r="N42" s="23" t="str">
        <f aca="false">IF($A42="","",IFERROR(INDEX('Öğrenci Listesi'!$D$4:$D$253,MATCH($A42&amp;"#1",'Öğrenci Listesi'!$F$4:$F$253,0))&amp;" – "&amp;INDEX('Öğrenci Listesi'!$E$4:$E$253,MATCH($A42&amp;"#1",'Öğrenci Listesi'!$F$4:$F$253,0)),""))</f>
        <v/>
      </c>
      <c r="O42" s="27"/>
      <c r="P42" s="27"/>
      <c r="Q42" s="27"/>
      <c r="R42" s="27"/>
      <c r="S42" s="27"/>
      <c r="T42" s="21" t="str">
        <f aca="false">IF(OR($I42="",COUNT(P42,Q42)&lt;2),"",$I42+P42+Q42)</f>
        <v/>
      </c>
      <c r="U42" s="21" t="str">
        <f aca="false">IF(OR($M42="",COUNT(R42,S42)&lt;2),"",$M42+R42+S42)</f>
        <v/>
      </c>
      <c r="V42" s="21" t="str">
        <f aca="false">IF($N42="","",IF(O42="Katılmadı",0,IF(OR(T42="",U42=""),"",ROUND(AVERAGE(T42,U42),2))))</f>
        <v/>
      </c>
      <c r="W42" s="23" t="str">
        <f aca="false">IF($A42="","",IFERROR(INDEX('Öğrenci Listesi'!$D$4:$D$253,MATCH($A42&amp;"#2",'Öğrenci Listesi'!$F$4:$F$253,0))&amp;" – "&amp;INDEX('Öğrenci Listesi'!$E$4:$E$253,MATCH($A42&amp;"#2",'Öğrenci Listesi'!$F$4:$F$253,0)),""))</f>
        <v/>
      </c>
      <c r="X42" s="27"/>
      <c r="Y42" s="27"/>
      <c r="Z42" s="27"/>
      <c r="AA42" s="27"/>
      <c r="AB42" s="27"/>
      <c r="AC42" s="21" t="str">
        <f aca="false">IF(OR($I42="",COUNT(Y42,Z42)&lt;2),"",$I42+Y42+Z42)</f>
        <v/>
      </c>
      <c r="AD42" s="21" t="str">
        <f aca="false">IF(OR($M42="",COUNT(AA42,AB42)&lt;2),"",$M42+AA42+AB42)</f>
        <v/>
      </c>
      <c r="AE42" s="21" t="str">
        <f aca="false">IF($W42="","",IF(X42="Katılmadı",0,IF(OR(AC42="",AD42=""),"",ROUND(AVERAGE(AC42,AD42),2))))</f>
        <v/>
      </c>
      <c r="AF42" s="23" t="str">
        <f aca="false">IF($A42="","",IFERROR(INDEX('Öğrenci Listesi'!$D$4:$D$253,MATCH($A42&amp;"#3",'Öğrenci Listesi'!$F$4:$F$253,0))&amp;" – "&amp;INDEX('Öğrenci Listesi'!$E$4:$E$253,MATCH($A42&amp;"#3",'Öğrenci Listesi'!$F$4:$F$253,0)),""))</f>
        <v/>
      </c>
      <c r="AG42" s="27"/>
      <c r="AH42" s="27"/>
      <c r="AI42" s="27"/>
      <c r="AJ42" s="27"/>
      <c r="AK42" s="27"/>
      <c r="AL42" s="21" t="str">
        <f aca="false">IF(OR($I42="",COUNT(AH42,AI42)&lt;2),"",$I42+AH42+AI42)</f>
        <v/>
      </c>
      <c r="AM42" s="21" t="str">
        <f aca="false">IF(OR($M42="",COUNT(AJ42,AK42)&lt;2),"",$M42+AJ42+AK42)</f>
        <v/>
      </c>
      <c r="AN42" s="21" t="str">
        <f aca="false">IF($AF42="","",IF(AG42="Katılmadı",0,IF(OR(AL42="",AM42=""),"",ROUND(AVERAGE(AL42,AM42),2))))</f>
        <v/>
      </c>
      <c r="AO42" s="23" t="str">
        <f aca="false">IF($A42="","",IFERROR(INDEX('Öğrenci Listesi'!$D$4:$D$253,MATCH($A42&amp;"#4",'Öğrenci Listesi'!$F$4:$F$253,0))&amp;" – "&amp;INDEX('Öğrenci Listesi'!$E$4:$E$253,MATCH($A42&amp;"#4",'Öğrenci Listesi'!$F$4:$F$253,0)),""))</f>
        <v/>
      </c>
      <c r="AP42" s="27"/>
      <c r="AQ42" s="27"/>
      <c r="AR42" s="27"/>
      <c r="AS42" s="27"/>
      <c r="AT42" s="27"/>
      <c r="AU42" s="21" t="str">
        <f aca="false">IF(OR($I42="",COUNT(AQ42,AR42)&lt;2),"",$I42+AQ42+AR42)</f>
        <v/>
      </c>
      <c r="AV42" s="21" t="str">
        <f aca="false">IF(OR($M42="",COUNT(AS42,AT42)&lt;2),"",$M42+AS42+AT42)</f>
        <v/>
      </c>
      <c r="AW42" s="21" t="str">
        <f aca="false">IF($AO42="","",IF(AP42="Katılmadı",0,IF(OR(AU42="",AV42=""),"",ROUND(AVERAGE(AU42,AV42),2))))</f>
        <v/>
      </c>
      <c r="AX42" s="23"/>
      <c r="AY42" s="27"/>
      <c r="AZ42" s="27"/>
      <c r="BA42" s="27"/>
      <c r="BB42" s="27"/>
      <c r="BC42" s="27"/>
      <c r="BD42" s="21"/>
      <c r="BE42" s="21"/>
      <c r="BF42" s="21"/>
    </row>
    <row r="43" customFormat="false" ht="21.75" hidden="false" customHeight="true" outlineLevel="0" collapsed="false">
      <c r="A43" s="19" t="n">
        <v>38</v>
      </c>
      <c r="B43" s="23" t="str">
        <f aca="false">IFERROR(INDEX('Projeler ve Jüri'!$C$4:$C$53,MATCH($A43,'Projeler ve Jüri'!$A$4:$A$53,0))&amp;"","")</f>
        <v/>
      </c>
      <c r="C43" s="23" t="str">
        <f aca="false">IFERROR(INDEX('Projeler ve Jüri'!$B$4:$B$53,MATCH($A43,'Projeler ve Jüri'!$A$4:$A$53,0))&amp;"","")</f>
        <v/>
      </c>
      <c r="D43" s="23" t="str">
        <f aca="false">IFERROR(INDEX('Projeler ve Jüri'!$E$4:$E$53,MATCH($A43,'Projeler ve Jüri'!$A$4:$A$53,0))&amp;"","")</f>
        <v/>
      </c>
      <c r="E43" s="23" t="str">
        <f aca="false">IFERROR(INDEX('Projeler ve Jüri'!$F$4:$F$53,MATCH($A43,'Projeler ve Jüri'!$A$4:$A$53,0))&amp;"","")</f>
        <v/>
      </c>
      <c r="F43" s="22"/>
      <c r="G43" s="22"/>
      <c r="H43" s="22"/>
      <c r="I43" s="21" t="str">
        <f aca="false">IF(COUNT(F43:H43)&lt;3,"",SUM(F43:H43))</f>
        <v/>
      </c>
      <c r="J43" s="22"/>
      <c r="K43" s="22"/>
      <c r="L43" s="22"/>
      <c r="M43" s="21" t="str">
        <f aca="false">IF(COUNT(J43:L43)&lt;3,"",SUM(J43:L43))</f>
        <v/>
      </c>
      <c r="N43" s="23" t="str">
        <f aca="false">IF($A43="","",IFERROR(INDEX('Öğrenci Listesi'!$D$4:$D$253,MATCH($A43&amp;"#1",'Öğrenci Listesi'!$F$4:$F$253,0))&amp;" – "&amp;INDEX('Öğrenci Listesi'!$E$4:$E$253,MATCH($A43&amp;"#1",'Öğrenci Listesi'!$F$4:$F$253,0)),""))</f>
        <v/>
      </c>
      <c r="O43" s="27"/>
      <c r="P43" s="27"/>
      <c r="Q43" s="27"/>
      <c r="R43" s="27"/>
      <c r="S43" s="27"/>
      <c r="T43" s="21" t="str">
        <f aca="false">IF(OR($I43="",COUNT(P43,Q43)&lt;2),"",$I43+P43+Q43)</f>
        <v/>
      </c>
      <c r="U43" s="21" t="str">
        <f aca="false">IF(OR($M43="",COUNT(R43,S43)&lt;2),"",$M43+R43+S43)</f>
        <v/>
      </c>
      <c r="V43" s="21" t="str">
        <f aca="false">IF($N43="","",IF(O43="Katılmadı",0,IF(OR(T43="",U43=""),"",ROUND(AVERAGE(T43,U43),2))))</f>
        <v/>
      </c>
      <c r="W43" s="23" t="str">
        <f aca="false">IF($A43="","",IFERROR(INDEX('Öğrenci Listesi'!$D$4:$D$253,MATCH($A43&amp;"#2",'Öğrenci Listesi'!$F$4:$F$253,0))&amp;" – "&amp;INDEX('Öğrenci Listesi'!$E$4:$E$253,MATCH($A43&amp;"#2",'Öğrenci Listesi'!$F$4:$F$253,0)),""))</f>
        <v/>
      </c>
      <c r="X43" s="27"/>
      <c r="Y43" s="27"/>
      <c r="Z43" s="27"/>
      <c r="AA43" s="27"/>
      <c r="AB43" s="27"/>
      <c r="AC43" s="21" t="str">
        <f aca="false">IF(OR($I43="",COUNT(Y43,Z43)&lt;2),"",$I43+Y43+Z43)</f>
        <v/>
      </c>
      <c r="AD43" s="21" t="str">
        <f aca="false">IF(OR($M43="",COUNT(AA43,AB43)&lt;2),"",$M43+AA43+AB43)</f>
        <v/>
      </c>
      <c r="AE43" s="21" t="str">
        <f aca="false">IF($W43="","",IF(X43="Katılmadı",0,IF(OR(AC43="",AD43=""),"",ROUND(AVERAGE(AC43,AD43),2))))</f>
        <v/>
      </c>
      <c r="AF43" s="23" t="str">
        <f aca="false">IF($A43="","",IFERROR(INDEX('Öğrenci Listesi'!$D$4:$D$253,MATCH($A43&amp;"#3",'Öğrenci Listesi'!$F$4:$F$253,0))&amp;" – "&amp;INDEX('Öğrenci Listesi'!$E$4:$E$253,MATCH($A43&amp;"#3",'Öğrenci Listesi'!$F$4:$F$253,0)),""))</f>
        <v/>
      </c>
      <c r="AG43" s="27"/>
      <c r="AH43" s="27"/>
      <c r="AI43" s="27"/>
      <c r="AJ43" s="27"/>
      <c r="AK43" s="27"/>
      <c r="AL43" s="21" t="str">
        <f aca="false">IF(OR($I43="",COUNT(AH43,AI43)&lt;2),"",$I43+AH43+AI43)</f>
        <v/>
      </c>
      <c r="AM43" s="21" t="str">
        <f aca="false">IF(OR($M43="",COUNT(AJ43,AK43)&lt;2),"",$M43+AJ43+AK43)</f>
        <v/>
      </c>
      <c r="AN43" s="21" t="str">
        <f aca="false">IF($AF43="","",IF(AG43="Katılmadı",0,IF(OR(AL43="",AM43=""),"",ROUND(AVERAGE(AL43,AM43),2))))</f>
        <v/>
      </c>
      <c r="AO43" s="23" t="str">
        <f aca="false">IF($A43="","",IFERROR(INDEX('Öğrenci Listesi'!$D$4:$D$253,MATCH($A43&amp;"#4",'Öğrenci Listesi'!$F$4:$F$253,0))&amp;" – "&amp;INDEX('Öğrenci Listesi'!$E$4:$E$253,MATCH($A43&amp;"#4",'Öğrenci Listesi'!$F$4:$F$253,0)),""))</f>
        <v/>
      </c>
      <c r="AP43" s="27"/>
      <c r="AQ43" s="27"/>
      <c r="AR43" s="27"/>
      <c r="AS43" s="27"/>
      <c r="AT43" s="27"/>
      <c r="AU43" s="21" t="str">
        <f aca="false">IF(OR($I43="",COUNT(AQ43,AR43)&lt;2),"",$I43+AQ43+AR43)</f>
        <v/>
      </c>
      <c r="AV43" s="21" t="str">
        <f aca="false">IF(OR($M43="",COUNT(AS43,AT43)&lt;2),"",$M43+AS43+AT43)</f>
        <v/>
      </c>
      <c r="AW43" s="21" t="str">
        <f aca="false">IF($AO43="","",IF(AP43="Katılmadı",0,IF(OR(AU43="",AV43=""),"",ROUND(AVERAGE(AU43,AV43),2))))</f>
        <v/>
      </c>
      <c r="AX43" s="23"/>
      <c r="AY43" s="27"/>
      <c r="AZ43" s="27"/>
      <c r="BA43" s="27"/>
      <c r="BB43" s="27"/>
      <c r="BC43" s="27"/>
      <c r="BD43" s="21"/>
      <c r="BE43" s="21"/>
      <c r="BF43" s="21"/>
    </row>
    <row r="44" customFormat="false" ht="21.75" hidden="false" customHeight="true" outlineLevel="0" collapsed="false">
      <c r="A44" s="19" t="n">
        <v>39</v>
      </c>
      <c r="B44" s="23" t="str">
        <f aca="false">IFERROR(INDEX('Projeler ve Jüri'!$C$4:$C$53,MATCH($A44,'Projeler ve Jüri'!$A$4:$A$53,0))&amp;"","")</f>
        <v/>
      </c>
      <c r="C44" s="23" t="str">
        <f aca="false">IFERROR(INDEX('Projeler ve Jüri'!$B$4:$B$53,MATCH($A44,'Projeler ve Jüri'!$A$4:$A$53,0))&amp;"","")</f>
        <v/>
      </c>
      <c r="D44" s="23" t="str">
        <f aca="false">IFERROR(INDEX('Projeler ve Jüri'!$E$4:$E$53,MATCH($A44,'Projeler ve Jüri'!$A$4:$A$53,0))&amp;"","")</f>
        <v/>
      </c>
      <c r="E44" s="23" t="str">
        <f aca="false">IFERROR(INDEX('Projeler ve Jüri'!$F$4:$F$53,MATCH($A44,'Projeler ve Jüri'!$A$4:$A$53,0))&amp;"","")</f>
        <v/>
      </c>
      <c r="F44" s="22"/>
      <c r="G44" s="22"/>
      <c r="H44" s="22"/>
      <c r="I44" s="21" t="str">
        <f aca="false">IF(COUNT(F44:H44)&lt;3,"",SUM(F44:H44))</f>
        <v/>
      </c>
      <c r="J44" s="22"/>
      <c r="K44" s="22"/>
      <c r="L44" s="22"/>
      <c r="M44" s="21" t="str">
        <f aca="false">IF(COUNT(J44:L44)&lt;3,"",SUM(J44:L44))</f>
        <v/>
      </c>
      <c r="N44" s="23" t="str">
        <f aca="false">IF($A44="","",IFERROR(INDEX('Öğrenci Listesi'!$D$4:$D$253,MATCH($A44&amp;"#1",'Öğrenci Listesi'!$F$4:$F$253,0))&amp;" – "&amp;INDEX('Öğrenci Listesi'!$E$4:$E$253,MATCH($A44&amp;"#1",'Öğrenci Listesi'!$F$4:$F$253,0)),""))</f>
        <v/>
      </c>
      <c r="O44" s="27"/>
      <c r="P44" s="27"/>
      <c r="Q44" s="27"/>
      <c r="R44" s="27"/>
      <c r="S44" s="27"/>
      <c r="T44" s="21" t="str">
        <f aca="false">IF(OR($I44="",COUNT(P44,Q44)&lt;2),"",$I44+P44+Q44)</f>
        <v/>
      </c>
      <c r="U44" s="21" t="str">
        <f aca="false">IF(OR($M44="",COUNT(R44,S44)&lt;2),"",$M44+R44+S44)</f>
        <v/>
      </c>
      <c r="V44" s="21" t="str">
        <f aca="false">IF($N44="","",IF(O44="Katılmadı",0,IF(OR(T44="",U44=""),"",ROUND(AVERAGE(T44,U44),2))))</f>
        <v/>
      </c>
      <c r="W44" s="23" t="str">
        <f aca="false">IF($A44="","",IFERROR(INDEX('Öğrenci Listesi'!$D$4:$D$253,MATCH($A44&amp;"#2",'Öğrenci Listesi'!$F$4:$F$253,0))&amp;" – "&amp;INDEX('Öğrenci Listesi'!$E$4:$E$253,MATCH($A44&amp;"#2",'Öğrenci Listesi'!$F$4:$F$253,0)),""))</f>
        <v/>
      </c>
      <c r="X44" s="27"/>
      <c r="Y44" s="27"/>
      <c r="Z44" s="27"/>
      <c r="AA44" s="27"/>
      <c r="AB44" s="27"/>
      <c r="AC44" s="21" t="str">
        <f aca="false">IF(OR($I44="",COUNT(Y44,Z44)&lt;2),"",$I44+Y44+Z44)</f>
        <v/>
      </c>
      <c r="AD44" s="21" t="str">
        <f aca="false">IF(OR($M44="",COUNT(AA44,AB44)&lt;2),"",$M44+AA44+AB44)</f>
        <v/>
      </c>
      <c r="AE44" s="21" t="str">
        <f aca="false">IF($W44="","",IF(X44="Katılmadı",0,IF(OR(AC44="",AD44=""),"",ROUND(AVERAGE(AC44,AD44),2))))</f>
        <v/>
      </c>
      <c r="AF44" s="23" t="str">
        <f aca="false">IF($A44="","",IFERROR(INDEX('Öğrenci Listesi'!$D$4:$D$253,MATCH($A44&amp;"#3",'Öğrenci Listesi'!$F$4:$F$253,0))&amp;" – "&amp;INDEX('Öğrenci Listesi'!$E$4:$E$253,MATCH($A44&amp;"#3",'Öğrenci Listesi'!$F$4:$F$253,0)),""))</f>
        <v/>
      </c>
      <c r="AG44" s="27"/>
      <c r="AH44" s="27"/>
      <c r="AI44" s="27"/>
      <c r="AJ44" s="27"/>
      <c r="AK44" s="27"/>
      <c r="AL44" s="21" t="str">
        <f aca="false">IF(OR($I44="",COUNT(AH44,AI44)&lt;2),"",$I44+AH44+AI44)</f>
        <v/>
      </c>
      <c r="AM44" s="21" t="str">
        <f aca="false">IF(OR($M44="",COUNT(AJ44,AK44)&lt;2),"",$M44+AJ44+AK44)</f>
        <v/>
      </c>
      <c r="AN44" s="21" t="str">
        <f aca="false">IF($AF44="","",IF(AG44="Katılmadı",0,IF(OR(AL44="",AM44=""),"",ROUND(AVERAGE(AL44,AM44),2))))</f>
        <v/>
      </c>
      <c r="AO44" s="23" t="str">
        <f aca="false">IF($A44="","",IFERROR(INDEX('Öğrenci Listesi'!$D$4:$D$253,MATCH($A44&amp;"#4",'Öğrenci Listesi'!$F$4:$F$253,0))&amp;" – "&amp;INDEX('Öğrenci Listesi'!$E$4:$E$253,MATCH($A44&amp;"#4",'Öğrenci Listesi'!$F$4:$F$253,0)),""))</f>
        <v/>
      </c>
      <c r="AP44" s="27"/>
      <c r="AQ44" s="27"/>
      <c r="AR44" s="27"/>
      <c r="AS44" s="27"/>
      <c r="AT44" s="27"/>
      <c r="AU44" s="21" t="str">
        <f aca="false">IF(OR($I44="",COUNT(AQ44,AR44)&lt;2),"",$I44+AQ44+AR44)</f>
        <v/>
      </c>
      <c r="AV44" s="21" t="str">
        <f aca="false">IF(OR($M44="",COUNT(AS44,AT44)&lt;2),"",$M44+AS44+AT44)</f>
        <v/>
      </c>
      <c r="AW44" s="21" t="str">
        <f aca="false">IF($AO44="","",IF(AP44="Katılmadı",0,IF(OR(AU44="",AV44=""),"",ROUND(AVERAGE(AU44,AV44),2))))</f>
        <v/>
      </c>
      <c r="AX44" s="23"/>
      <c r="AY44" s="27"/>
      <c r="AZ44" s="27"/>
      <c r="BA44" s="27"/>
      <c r="BB44" s="27"/>
      <c r="BC44" s="27"/>
      <c r="BD44" s="21"/>
      <c r="BE44" s="21"/>
      <c r="BF44" s="21"/>
    </row>
    <row r="45" customFormat="false" ht="21.75" hidden="false" customHeight="true" outlineLevel="0" collapsed="false">
      <c r="A45" s="19" t="n">
        <v>40</v>
      </c>
      <c r="B45" s="23" t="str">
        <f aca="false">IFERROR(INDEX('Projeler ve Jüri'!$C$4:$C$53,MATCH($A45,'Projeler ve Jüri'!$A$4:$A$53,0))&amp;"","")</f>
        <v/>
      </c>
      <c r="C45" s="23" t="str">
        <f aca="false">IFERROR(INDEX('Projeler ve Jüri'!$B$4:$B$53,MATCH($A45,'Projeler ve Jüri'!$A$4:$A$53,0))&amp;"","")</f>
        <v/>
      </c>
      <c r="D45" s="23" t="str">
        <f aca="false">IFERROR(INDEX('Projeler ve Jüri'!$E$4:$E$53,MATCH($A45,'Projeler ve Jüri'!$A$4:$A$53,0))&amp;"","")</f>
        <v/>
      </c>
      <c r="E45" s="23" t="str">
        <f aca="false">IFERROR(INDEX('Projeler ve Jüri'!$F$4:$F$53,MATCH($A45,'Projeler ve Jüri'!$A$4:$A$53,0))&amp;"","")</f>
        <v/>
      </c>
      <c r="F45" s="22"/>
      <c r="G45" s="22"/>
      <c r="H45" s="22"/>
      <c r="I45" s="21" t="str">
        <f aca="false">IF(COUNT(F45:H45)&lt;3,"",SUM(F45:H45))</f>
        <v/>
      </c>
      <c r="J45" s="22"/>
      <c r="K45" s="22"/>
      <c r="L45" s="22"/>
      <c r="M45" s="21" t="str">
        <f aca="false">IF(COUNT(J45:L45)&lt;3,"",SUM(J45:L45))</f>
        <v/>
      </c>
      <c r="N45" s="23" t="str">
        <f aca="false">IF($A45="","",IFERROR(INDEX('Öğrenci Listesi'!$D$4:$D$253,MATCH($A45&amp;"#1",'Öğrenci Listesi'!$F$4:$F$253,0))&amp;" – "&amp;INDEX('Öğrenci Listesi'!$E$4:$E$253,MATCH($A45&amp;"#1",'Öğrenci Listesi'!$F$4:$F$253,0)),""))</f>
        <v/>
      </c>
      <c r="O45" s="27"/>
      <c r="P45" s="27"/>
      <c r="Q45" s="27"/>
      <c r="R45" s="27"/>
      <c r="S45" s="27"/>
      <c r="T45" s="21" t="str">
        <f aca="false">IF(OR($I45="",COUNT(P45,Q45)&lt;2),"",$I45+P45+Q45)</f>
        <v/>
      </c>
      <c r="U45" s="21" t="str">
        <f aca="false">IF(OR($M45="",COUNT(R45,S45)&lt;2),"",$M45+R45+S45)</f>
        <v/>
      </c>
      <c r="V45" s="21" t="str">
        <f aca="false">IF($N45="","",IF(O45="Katılmadı",0,IF(OR(T45="",U45=""),"",ROUND(AVERAGE(T45,U45),2))))</f>
        <v/>
      </c>
      <c r="W45" s="23" t="str">
        <f aca="false">IF($A45="","",IFERROR(INDEX('Öğrenci Listesi'!$D$4:$D$253,MATCH($A45&amp;"#2",'Öğrenci Listesi'!$F$4:$F$253,0))&amp;" – "&amp;INDEX('Öğrenci Listesi'!$E$4:$E$253,MATCH($A45&amp;"#2",'Öğrenci Listesi'!$F$4:$F$253,0)),""))</f>
        <v/>
      </c>
      <c r="X45" s="27"/>
      <c r="Y45" s="27"/>
      <c r="Z45" s="27"/>
      <c r="AA45" s="27"/>
      <c r="AB45" s="27"/>
      <c r="AC45" s="21" t="str">
        <f aca="false">IF(OR($I45="",COUNT(Y45,Z45)&lt;2),"",$I45+Y45+Z45)</f>
        <v/>
      </c>
      <c r="AD45" s="21" t="str">
        <f aca="false">IF(OR($M45="",COUNT(AA45,AB45)&lt;2),"",$M45+AA45+AB45)</f>
        <v/>
      </c>
      <c r="AE45" s="21" t="str">
        <f aca="false">IF($W45="","",IF(X45="Katılmadı",0,IF(OR(AC45="",AD45=""),"",ROUND(AVERAGE(AC45,AD45),2))))</f>
        <v/>
      </c>
      <c r="AF45" s="23" t="str">
        <f aca="false">IF($A45="","",IFERROR(INDEX('Öğrenci Listesi'!$D$4:$D$253,MATCH($A45&amp;"#3",'Öğrenci Listesi'!$F$4:$F$253,0))&amp;" – "&amp;INDEX('Öğrenci Listesi'!$E$4:$E$253,MATCH($A45&amp;"#3",'Öğrenci Listesi'!$F$4:$F$253,0)),""))</f>
        <v/>
      </c>
      <c r="AG45" s="27"/>
      <c r="AH45" s="27"/>
      <c r="AI45" s="27"/>
      <c r="AJ45" s="27"/>
      <c r="AK45" s="27"/>
      <c r="AL45" s="21" t="str">
        <f aca="false">IF(OR($I45="",COUNT(AH45,AI45)&lt;2),"",$I45+AH45+AI45)</f>
        <v/>
      </c>
      <c r="AM45" s="21" t="str">
        <f aca="false">IF(OR($M45="",COUNT(AJ45,AK45)&lt;2),"",$M45+AJ45+AK45)</f>
        <v/>
      </c>
      <c r="AN45" s="21" t="str">
        <f aca="false">IF($AF45="","",IF(AG45="Katılmadı",0,IF(OR(AL45="",AM45=""),"",ROUND(AVERAGE(AL45,AM45),2))))</f>
        <v/>
      </c>
      <c r="AO45" s="23" t="str">
        <f aca="false">IF($A45="","",IFERROR(INDEX('Öğrenci Listesi'!$D$4:$D$253,MATCH($A45&amp;"#4",'Öğrenci Listesi'!$F$4:$F$253,0))&amp;" – "&amp;INDEX('Öğrenci Listesi'!$E$4:$E$253,MATCH($A45&amp;"#4",'Öğrenci Listesi'!$F$4:$F$253,0)),""))</f>
        <v/>
      </c>
      <c r="AP45" s="27"/>
      <c r="AQ45" s="27"/>
      <c r="AR45" s="27"/>
      <c r="AS45" s="27"/>
      <c r="AT45" s="27"/>
      <c r="AU45" s="21" t="str">
        <f aca="false">IF(OR($I45="",COUNT(AQ45,AR45)&lt;2),"",$I45+AQ45+AR45)</f>
        <v/>
      </c>
      <c r="AV45" s="21" t="str">
        <f aca="false">IF(OR($M45="",COUNT(AS45,AT45)&lt;2),"",$M45+AS45+AT45)</f>
        <v/>
      </c>
      <c r="AW45" s="21" t="str">
        <f aca="false">IF($AO45="","",IF(AP45="Katılmadı",0,IF(OR(AU45="",AV45=""),"",ROUND(AVERAGE(AU45,AV45),2))))</f>
        <v/>
      </c>
      <c r="AX45" s="23"/>
      <c r="AY45" s="27"/>
      <c r="AZ45" s="27"/>
      <c r="BA45" s="27"/>
      <c r="BB45" s="27"/>
      <c r="BC45" s="27"/>
      <c r="BD45" s="21"/>
      <c r="BE45" s="21"/>
      <c r="BF45" s="21"/>
    </row>
    <row r="46" customFormat="false" ht="21.75" hidden="false" customHeight="true" outlineLevel="0" collapsed="false">
      <c r="A46" s="19" t="n">
        <v>41</v>
      </c>
      <c r="B46" s="23" t="str">
        <f aca="false">IFERROR(INDEX('Projeler ve Jüri'!$C$4:$C$53,MATCH($A46,'Projeler ve Jüri'!$A$4:$A$53,0))&amp;"","")</f>
        <v/>
      </c>
      <c r="C46" s="23" t="str">
        <f aca="false">IFERROR(INDEX('Projeler ve Jüri'!$B$4:$B$53,MATCH($A46,'Projeler ve Jüri'!$A$4:$A$53,0))&amp;"","")</f>
        <v/>
      </c>
      <c r="D46" s="23" t="str">
        <f aca="false">IFERROR(INDEX('Projeler ve Jüri'!$E$4:$E$53,MATCH($A46,'Projeler ve Jüri'!$A$4:$A$53,0))&amp;"","")</f>
        <v/>
      </c>
      <c r="E46" s="23" t="str">
        <f aca="false">IFERROR(INDEX('Projeler ve Jüri'!$F$4:$F$53,MATCH($A46,'Projeler ve Jüri'!$A$4:$A$53,0))&amp;"","")</f>
        <v/>
      </c>
      <c r="F46" s="22"/>
      <c r="G46" s="22"/>
      <c r="H46" s="22"/>
      <c r="I46" s="21" t="str">
        <f aca="false">IF(COUNT(F46:H46)&lt;3,"",SUM(F46:H46))</f>
        <v/>
      </c>
      <c r="J46" s="22"/>
      <c r="K46" s="22"/>
      <c r="L46" s="22"/>
      <c r="M46" s="21" t="str">
        <f aca="false">IF(COUNT(J46:L46)&lt;3,"",SUM(J46:L46))</f>
        <v/>
      </c>
      <c r="N46" s="23" t="str">
        <f aca="false">IF($A46="","",IFERROR(INDEX('Öğrenci Listesi'!$D$4:$D$253,MATCH($A46&amp;"#1",'Öğrenci Listesi'!$F$4:$F$253,0))&amp;" – "&amp;INDEX('Öğrenci Listesi'!$E$4:$E$253,MATCH($A46&amp;"#1",'Öğrenci Listesi'!$F$4:$F$253,0)),""))</f>
        <v/>
      </c>
      <c r="O46" s="27"/>
      <c r="P46" s="27"/>
      <c r="Q46" s="27"/>
      <c r="R46" s="27"/>
      <c r="S46" s="27"/>
      <c r="T46" s="21" t="str">
        <f aca="false">IF(OR($I46="",COUNT(P46,Q46)&lt;2),"",$I46+P46+Q46)</f>
        <v/>
      </c>
      <c r="U46" s="21" t="str">
        <f aca="false">IF(OR($M46="",COUNT(R46,S46)&lt;2),"",$M46+R46+S46)</f>
        <v/>
      </c>
      <c r="V46" s="21" t="str">
        <f aca="false">IF($N46="","",IF(O46="Katılmadı",0,IF(OR(T46="",U46=""),"",ROUND(AVERAGE(T46,U46),2))))</f>
        <v/>
      </c>
      <c r="W46" s="23" t="str">
        <f aca="false">IF($A46="","",IFERROR(INDEX('Öğrenci Listesi'!$D$4:$D$253,MATCH($A46&amp;"#2",'Öğrenci Listesi'!$F$4:$F$253,0))&amp;" – "&amp;INDEX('Öğrenci Listesi'!$E$4:$E$253,MATCH($A46&amp;"#2",'Öğrenci Listesi'!$F$4:$F$253,0)),""))</f>
        <v/>
      </c>
      <c r="X46" s="27"/>
      <c r="Y46" s="27"/>
      <c r="Z46" s="27"/>
      <c r="AA46" s="27"/>
      <c r="AB46" s="27"/>
      <c r="AC46" s="21" t="str">
        <f aca="false">IF(OR($I46="",COUNT(Y46,Z46)&lt;2),"",$I46+Y46+Z46)</f>
        <v/>
      </c>
      <c r="AD46" s="21" t="str">
        <f aca="false">IF(OR($M46="",COUNT(AA46,AB46)&lt;2),"",$M46+AA46+AB46)</f>
        <v/>
      </c>
      <c r="AE46" s="21" t="str">
        <f aca="false">IF($W46="","",IF(X46="Katılmadı",0,IF(OR(AC46="",AD46=""),"",ROUND(AVERAGE(AC46,AD46),2))))</f>
        <v/>
      </c>
      <c r="AF46" s="23" t="str">
        <f aca="false">IF($A46="","",IFERROR(INDEX('Öğrenci Listesi'!$D$4:$D$253,MATCH($A46&amp;"#3",'Öğrenci Listesi'!$F$4:$F$253,0))&amp;" – "&amp;INDEX('Öğrenci Listesi'!$E$4:$E$253,MATCH($A46&amp;"#3",'Öğrenci Listesi'!$F$4:$F$253,0)),""))</f>
        <v/>
      </c>
      <c r="AG46" s="27"/>
      <c r="AH46" s="27"/>
      <c r="AI46" s="27"/>
      <c r="AJ46" s="27"/>
      <c r="AK46" s="27"/>
      <c r="AL46" s="21" t="str">
        <f aca="false">IF(OR($I46="",COUNT(AH46,AI46)&lt;2),"",$I46+AH46+AI46)</f>
        <v/>
      </c>
      <c r="AM46" s="21" t="str">
        <f aca="false">IF(OR($M46="",COUNT(AJ46,AK46)&lt;2),"",$M46+AJ46+AK46)</f>
        <v/>
      </c>
      <c r="AN46" s="21" t="str">
        <f aca="false">IF($AF46="","",IF(AG46="Katılmadı",0,IF(OR(AL46="",AM46=""),"",ROUND(AVERAGE(AL46,AM46),2))))</f>
        <v/>
      </c>
      <c r="AO46" s="23" t="str">
        <f aca="false">IF($A46="","",IFERROR(INDEX('Öğrenci Listesi'!$D$4:$D$253,MATCH($A46&amp;"#4",'Öğrenci Listesi'!$F$4:$F$253,0))&amp;" – "&amp;INDEX('Öğrenci Listesi'!$E$4:$E$253,MATCH($A46&amp;"#4",'Öğrenci Listesi'!$F$4:$F$253,0)),""))</f>
        <v/>
      </c>
      <c r="AP46" s="27"/>
      <c r="AQ46" s="27"/>
      <c r="AR46" s="27"/>
      <c r="AS46" s="27"/>
      <c r="AT46" s="27"/>
      <c r="AU46" s="21" t="str">
        <f aca="false">IF(OR($I46="",COUNT(AQ46,AR46)&lt;2),"",$I46+AQ46+AR46)</f>
        <v/>
      </c>
      <c r="AV46" s="21" t="str">
        <f aca="false">IF(OR($M46="",COUNT(AS46,AT46)&lt;2),"",$M46+AS46+AT46)</f>
        <v/>
      </c>
      <c r="AW46" s="21" t="str">
        <f aca="false">IF($AO46="","",IF(AP46="Katılmadı",0,IF(OR(AU46="",AV46=""),"",ROUND(AVERAGE(AU46,AV46),2))))</f>
        <v/>
      </c>
      <c r="AX46" s="23"/>
      <c r="AY46" s="27"/>
      <c r="AZ46" s="27"/>
      <c r="BA46" s="27"/>
      <c r="BB46" s="27"/>
      <c r="BC46" s="27"/>
      <c r="BD46" s="21"/>
      <c r="BE46" s="21"/>
      <c r="BF46" s="21"/>
    </row>
    <row r="47" customFormat="false" ht="21.75" hidden="false" customHeight="true" outlineLevel="0" collapsed="false">
      <c r="A47" s="19" t="n">
        <v>42</v>
      </c>
      <c r="B47" s="23" t="str">
        <f aca="false">IFERROR(INDEX('Projeler ve Jüri'!$C$4:$C$53,MATCH($A47,'Projeler ve Jüri'!$A$4:$A$53,0))&amp;"","")</f>
        <v/>
      </c>
      <c r="C47" s="23" t="str">
        <f aca="false">IFERROR(INDEX('Projeler ve Jüri'!$B$4:$B$53,MATCH($A47,'Projeler ve Jüri'!$A$4:$A$53,0))&amp;"","")</f>
        <v/>
      </c>
      <c r="D47" s="23" t="str">
        <f aca="false">IFERROR(INDEX('Projeler ve Jüri'!$E$4:$E$53,MATCH($A47,'Projeler ve Jüri'!$A$4:$A$53,0))&amp;"","")</f>
        <v/>
      </c>
      <c r="E47" s="23" t="str">
        <f aca="false">IFERROR(INDEX('Projeler ve Jüri'!$F$4:$F$53,MATCH($A47,'Projeler ve Jüri'!$A$4:$A$53,0))&amp;"","")</f>
        <v/>
      </c>
      <c r="F47" s="22"/>
      <c r="G47" s="22"/>
      <c r="H47" s="22"/>
      <c r="I47" s="21" t="str">
        <f aca="false">IF(COUNT(F47:H47)&lt;3,"",SUM(F47:H47))</f>
        <v/>
      </c>
      <c r="J47" s="22"/>
      <c r="K47" s="22"/>
      <c r="L47" s="22"/>
      <c r="M47" s="21" t="str">
        <f aca="false">IF(COUNT(J47:L47)&lt;3,"",SUM(J47:L47))</f>
        <v/>
      </c>
      <c r="N47" s="23" t="str">
        <f aca="false">IF($A47="","",IFERROR(INDEX('Öğrenci Listesi'!$D$4:$D$253,MATCH($A47&amp;"#1",'Öğrenci Listesi'!$F$4:$F$253,0))&amp;" – "&amp;INDEX('Öğrenci Listesi'!$E$4:$E$253,MATCH($A47&amp;"#1",'Öğrenci Listesi'!$F$4:$F$253,0)),""))</f>
        <v/>
      </c>
      <c r="O47" s="27"/>
      <c r="P47" s="27"/>
      <c r="Q47" s="27"/>
      <c r="R47" s="27"/>
      <c r="S47" s="27"/>
      <c r="T47" s="21" t="str">
        <f aca="false">IF(OR($I47="",COUNT(P47,Q47)&lt;2),"",$I47+P47+Q47)</f>
        <v/>
      </c>
      <c r="U47" s="21" t="str">
        <f aca="false">IF(OR($M47="",COUNT(R47,S47)&lt;2),"",$M47+R47+S47)</f>
        <v/>
      </c>
      <c r="V47" s="21" t="str">
        <f aca="false">IF($N47="","",IF(O47="Katılmadı",0,IF(OR(T47="",U47=""),"",ROUND(AVERAGE(T47,U47),2))))</f>
        <v/>
      </c>
      <c r="W47" s="23" t="str">
        <f aca="false">IF($A47="","",IFERROR(INDEX('Öğrenci Listesi'!$D$4:$D$253,MATCH($A47&amp;"#2",'Öğrenci Listesi'!$F$4:$F$253,0))&amp;" – "&amp;INDEX('Öğrenci Listesi'!$E$4:$E$253,MATCH($A47&amp;"#2",'Öğrenci Listesi'!$F$4:$F$253,0)),""))</f>
        <v/>
      </c>
      <c r="X47" s="27"/>
      <c r="Y47" s="27"/>
      <c r="Z47" s="27"/>
      <c r="AA47" s="27"/>
      <c r="AB47" s="27"/>
      <c r="AC47" s="21" t="str">
        <f aca="false">IF(OR($I47="",COUNT(Y47,Z47)&lt;2),"",$I47+Y47+Z47)</f>
        <v/>
      </c>
      <c r="AD47" s="21" t="str">
        <f aca="false">IF(OR($M47="",COUNT(AA47,AB47)&lt;2),"",$M47+AA47+AB47)</f>
        <v/>
      </c>
      <c r="AE47" s="21" t="str">
        <f aca="false">IF($W47="","",IF(X47="Katılmadı",0,IF(OR(AC47="",AD47=""),"",ROUND(AVERAGE(AC47,AD47),2))))</f>
        <v/>
      </c>
      <c r="AF47" s="23" t="str">
        <f aca="false">IF($A47="","",IFERROR(INDEX('Öğrenci Listesi'!$D$4:$D$253,MATCH($A47&amp;"#3",'Öğrenci Listesi'!$F$4:$F$253,0))&amp;" – "&amp;INDEX('Öğrenci Listesi'!$E$4:$E$253,MATCH($A47&amp;"#3",'Öğrenci Listesi'!$F$4:$F$253,0)),""))</f>
        <v/>
      </c>
      <c r="AG47" s="27"/>
      <c r="AH47" s="27"/>
      <c r="AI47" s="27"/>
      <c r="AJ47" s="27"/>
      <c r="AK47" s="27"/>
      <c r="AL47" s="21" t="str">
        <f aca="false">IF(OR($I47="",COUNT(AH47,AI47)&lt;2),"",$I47+AH47+AI47)</f>
        <v/>
      </c>
      <c r="AM47" s="21" t="str">
        <f aca="false">IF(OR($M47="",COUNT(AJ47,AK47)&lt;2),"",$M47+AJ47+AK47)</f>
        <v/>
      </c>
      <c r="AN47" s="21" t="str">
        <f aca="false">IF($AF47="","",IF(AG47="Katılmadı",0,IF(OR(AL47="",AM47=""),"",ROUND(AVERAGE(AL47,AM47),2))))</f>
        <v/>
      </c>
      <c r="AO47" s="23" t="str">
        <f aca="false">IF($A47="","",IFERROR(INDEX('Öğrenci Listesi'!$D$4:$D$253,MATCH($A47&amp;"#4",'Öğrenci Listesi'!$F$4:$F$253,0))&amp;" – "&amp;INDEX('Öğrenci Listesi'!$E$4:$E$253,MATCH($A47&amp;"#4",'Öğrenci Listesi'!$F$4:$F$253,0)),""))</f>
        <v/>
      </c>
      <c r="AP47" s="27"/>
      <c r="AQ47" s="27"/>
      <c r="AR47" s="27"/>
      <c r="AS47" s="27"/>
      <c r="AT47" s="27"/>
      <c r="AU47" s="21" t="str">
        <f aca="false">IF(OR($I47="",COUNT(AQ47,AR47)&lt;2),"",$I47+AQ47+AR47)</f>
        <v/>
      </c>
      <c r="AV47" s="21" t="str">
        <f aca="false">IF(OR($M47="",COUNT(AS47,AT47)&lt;2),"",$M47+AS47+AT47)</f>
        <v/>
      </c>
      <c r="AW47" s="21" t="str">
        <f aca="false">IF($AO47="","",IF(AP47="Katılmadı",0,IF(OR(AU47="",AV47=""),"",ROUND(AVERAGE(AU47,AV47),2))))</f>
        <v/>
      </c>
      <c r="AX47" s="23"/>
      <c r="AY47" s="27"/>
      <c r="AZ47" s="27"/>
      <c r="BA47" s="27"/>
      <c r="BB47" s="27"/>
      <c r="BC47" s="27"/>
      <c r="BD47" s="21"/>
      <c r="BE47" s="21"/>
      <c r="BF47" s="21"/>
    </row>
    <row r="48" customFormat="false" ht="21.75" hidden="false" customHeight="true" outlineLevel="0" collapsed="false">
      <c r="A48" s="19" t="n">
        <v>43</v>
      </c>
      <c r="B48" s="23" t="str">
        <f aca="false">IFERROR(INDEX('Projeler ve Jüri'!$C$4:$C$53,MATCH($A48,'Projeler ve Jüri'!$A$4:$A$53,0))&amp;"","")</f>
        <v/>
      </c>
      <c r="C48" s="23" t="str">
        <f aca="false">IFERROR(INDEX('Projeler ve Jüri'!$B$4:$B$53,MATCH($A48,'Projeler ve Jüri'!$A$4:$A$53,0))&amp;"","")</f>
        <v/>
      </c>
      <c r="D48" s="23" t="str">
        <f aca="false">IFERROR(INDEX('Projeler ve Jüri'!$E$4:$E$53,MATCH($A48,'Projeler ve Jüri'!$A$4:$A$53,0))&amp;"","")</f>
        <v/>
      </c>
      <c r="E48" s="23" t="str">
        <f aca="false">IFERROR(INDEX('Projeler ve Jüri'!$F$4:$F$53,MATCH($A48,'Projeler ve Jüri'!$A$4:$A$53,0))&amp;"","")</f>
        <v/>
      </c>
      <c r="F48" s="22"/>
      <c r="G48" s="22"/>
      <c r="H48" s="22"/>
      <c r="I48" s="21" t="str">
        <f aca="false">IF(COUNT(F48:H48)&lt;3,"",SUM(F48:H48))</f>
        <v/>
      </c>
      <c r="J48" s="22"/>
      <c r="K48" s="22"/>
      <c r="L48" s="22"/>
      <c r="M48" s="21" t="str">
        <f aca="false">IF(COUNT(J48:L48)&lt;3,"",SUM(J48:L48))</f>
        <v/>
      </c>
      <c r="N48" s="23" t="str">
        <f aca="false">IF($A48="","",IFERROR(INDEX('Öğrenci Listesi'!$D$4:$D$253,MATCH($A48&amp;"#1",'Öğrenci Listesi'!$F$4:$F$253,0))&amp;" – "&amp;INDEX('Öğrenci Listesi'!$E$4:$E$253,MATCH($A48&amp;"#1",'Öğrenci Listesi'!$F$4:$F$253,0)),""))</f>
        <v/>
      </c>
      <c r="O48" s="27"/>
      <c r="P48" s="27"/>
      <c r="Q48" s="27"/>
      <c r="R48" s="27"/>
      <c r="S48" s="27"/>
      <c r="T48" s="21" t="str">
        <f aca="false">IF(OR($I48="",COUNT(P48,Q48)&lt;2),"",$I48+P48+Q48)</f>
        <v/>
      </c>
      <c r="U48" s="21" t="str">
        <f aca="false">IF(OR($M48="",COUNT(R48,S48)&lt;2),"",$M48+R48+S48)</f>
        <v/>
      </c>
      <c r="V48" s="21" t="str">
        <f aca="false">IF($N48="","",IF(O48="Katılmadı",0,IF(OR(T48="",U48=""),"",ROUND(AVERAGE(T48,U48),2))))</f>
        <v/>
      </c>
      <c r="W48" s="23" t="str">
        <f aca="false">IF($A48="","",IFERROR(INDEX('Öğrenci Listesi'!$D$4:$D$253,MATCH($A48&amp;"#2",'Öğrenci Listesi'!$F$4:$F$253,0))&amp;" – "&amp;INDEX('Öğrenci Listesi'!$E$4:$E$253,MATCH($A48&amp;"#2",'Öğrenci Listesi'!$F$4:$F$253,0)),""))</f>
        <v/>
      </c>
      <c r="X48" s="27"/>
      <c r="Y48" s="27"/>
      <c r="Z48" s="27"/>
      <c r="AA48" s="27"/>
      <c r="AB48" s="27"/>
      <c r="AC48" s="21" t="str">
        <f aca="false">IF(OR($I48="",COUNT(Y48,Z48)&lt;2),"",$I48+Y48+Z48)</f>
        <v/>
      </c>
      <c r="AD48" s="21" t="str">
        <f aca="false">IF(OR($M48="",COUNT(AA48,AB48)&lt;2),"",$M48+AA48+AB48)</f>
        <v/>
      </c>
      <c r="AE48" s="21" t="str">
        <f aca="false">IF($W48="","",IF(X48="Katılmadı",0,IF(OR(AC48="",AD48=""),"",ROUND(AVERAGE(AC48,AD48),2))))</f>
        <v/>
      </c>
      <c r="AF48" s="23" t="str">
        <f aca="false">IF($A48="","",IFERROR(INDEX('Öğrenci Listesi'!$D$4:$D$253,MATCH($A48&amp;"#3",'Öğrenci Listesi'!$F$4:$F$253,0))&amp;" – "&amp;INDEX('Öğrenci Listesi'!$E$4:$E$253,MATCH($A48&amp;"#3",'Öğrenci Listesi'!$F$4:$F$253,0)),""))</f>
        <v/>
      </c>
      <c r="AG48" s="27"/>
      <c r="AH48" s="27"/>
      <c r="AI48" s="27"/>
      <c r="AJ48" s="27"/>
      <c r="AK48" s="27"/>
      <c r="AL48" s="21" t="str">
        <f aca="false">IF(OR($I48="",COUNT(AH48,AI48)&lt;2),"",$I48+AH48+AI48)</f>
        <v/>
      </c>
      <c r="AM48" s="21" t="str">
        <f aca="false">IF(OR($M48="",COUNT(AJ48,AK48)&lt;2),"",$M48+AJ48+AK48)</f>
        <v/>
      </c>
      <c r="AN48" s="21" t="str">
        <f aca="false">IF($AF48="","",IF(AG48="Katılmadı",0,IF(OR(AL48="",AM48=""),"",ROUND(AVERAGE(AL48,AM48),2))))</f>
        <v/>
      </c>
      <c r="AO48" s="23" t="str">
        <f aca="false">IF($A48="","",IFERROR(INDEX('Öğrenci Listesi'!$D$4:$D$253,MATCH($A48&amp;"#4",'Öğrenci Listesi'!$F$4:$F$253,0))&amp;" – "&amp;INDEX('Öğrenci Listesi'!$E$4:$E$253,MATCH($A48&amp;"#4",'Öğrenci Listesi'!$F$4:$F$253,0)),""))</f>
        <v/>
      </c>
      <c r="AP48" s="27"/>
      <c r="AQ48" s="27"/>
      <c r="AR48" s="27"/>
      <c r="AS48" s="27"/>
      <c r="AT48" s="27"/>
      <c r="AU48" s="21" t="str">
        <f aca="false">IF(OR($I48="",COUNT(AQ48,AR48)&lt;2),"",$I48+AQ48+AR48)</f>
        <v/>
      </c>
      <c r="AV48" s="21" t="str">
        <f aca="false">IF(OR($M48="",COUNT(AS48,AT48)&lt;2),"",$M48+AS48+AT48)</f>
        <v/>
      </c>
      <c r="AW48" s="21" t="str">
        <f aca="false">IF($AO48="","",IF(AP48="Katılmadı",0,IF(OR(AU48="",AV48=""),"",ROUND(AVERAGE(AU48,AV48),2))))</f>
        <v/>
      </c>
      <c r="AX48" s="23"/>
      <c r="AY48" s="27"/>
      <c r="AZ48" s="27"/>
      <c r="BA48" s="27"/>
      <c r="BB48" s="27"/>
      <c r="BC48" s="27"/>
      <c r="BD48" s="21"/>
      <c r="BE48" s="21"/>
      <c r="BF48" s="21"/>
    </row>
    <row r="49" customFormat="false" ht="21.75" hidden="false" customHeight="true" outlineLevel="0" collapsed="false">
      <c r="A49" s="19" t="n">
        <v>44</v>
      </c>
      <c r="B49" s="23" t="str">
        <f aca="false">IFERROR(INDEX('Projeler ve Jüri'!$C$4:$C$53,MATCH($A49,'Projeler ve Jüri'!$A$4:$A$53,0))&amp;"","")</f>
        <v/>
      </c>
      <c r="C49" s="23" t="str">
        <f aca="false">IFERROR(INDEX('Projeler ve Jüri'!$B$4:$B$53,MATCH($A49,'Projeler ve Jüri'!$A$4:$A$53,0))&amp;"","")</f>
        <v/>
      </c>
      <c r="D49" s="23" t="str">
        <f aca="false">IFERROR(INDEX('Projeler ve Jüri'!$E$4:$E$53,MATCH($A49,'Projeler ve Jüri'!$A$4:$A$53,0))&amp;"","")</f>
        <v/>
      </c>
      <c r="E49" s="23" t="str">
        <f aca="false">IFERROR(INDEX('Projeler ve Jüri'!$F$4:$F$53,MATCH($A49,'Projeler ve Jüri'!$A$4:$A$53,0))&amp;"","")</f>
        <v/>
      </c>
      <c r="F49" s="22"/>
      <c r="G49" s="22"/>
      <c r="H49" s="22"/>
      <c r="I49" s="21" t="str">
        <f aca="false">IF(COUNT(F49:H49)&lt;3,"",SUM(F49:H49))</f>
        <v/>
      </c>
      <c r="J49" s="22"/>
      <c r="K49" s="22"/>
      <c r="L49" s="22"/>
      <c r="M49" s="21" t="str">
        <f aca="false">IF(COUNT(J49:L49)&lt;3,"",SUM(J49:L49))</f>
        <v/>
      </c>
      <c r="N49" s="23" t="str">
        <f aca="false">IF($A49="","",IFERROR(INDEX('Öğrenci Listesi'!$D$4:$D$253,MATCH($A49&amp;"#1",'Öğrenci Listesi'!$F$4:$F$253,0))&amp;" – "&amp;INDEX('Öğrenci Listesi'!$E$4:$E$253,MATCH($A49&amp;"#1",'Öğrenci Listesi'!$F$4:$F$253,0)),""))</f>
        <v/>
      </c>
      <c r="O49" s="27"/>
      <c r="P49" s="27"/>
      <c r="Q49" s="27"/>
      <c r="R49" s="27"/>
      <c r="S49" s="27"/>
      <c r="T49" s="21" t="str">
        <f aca="false">IF(OR($I49="",COUNT(P49,Q49)&lt;2),"",$I49+P49+Q49)</f>
        <v/>
      </c>
      <c r="U49" s="21" t="str">
        <f aca="false">IF(OR($M49="",COUNT(R49,S49)&lt;2),"",$M49+R49+S49)</f>
        <v/>
      </c>
      <c r="V49" s="21" t="str">
        <f aca="false">IF($N49="","",IF(O49="Katılmadı",0,IF(OR(T49="",U49=""),"",ROUND(AVERAGE(T49,U49),2))))</f>
        <v/>
      </c>
      <c r="W49" s="23" t="str">
        <f aca="false">IF($A49="","",IFERROR(INDEX('Öğrenci Listesi'!$D$4:$D$253,MATCH($A49&amp;"#2",'Öğrenci Listesi'!$F$4:$F$253,0))&amp;" – "&amp;INDEX('Öğrenci Listesi'!$E$4:$E$253,MATCH($A49&amp;"#2",'Öğrenci Listesi'!$F$4:$F$253,0)),""))</f>
        <v/>
      </c>
      <c r="X49" s="27"/>
      <c r="Y49" s="27"/>
      <c r="Z49" s="27"/>
      <c r="AA49" s="27"/>
      <c r="AB49" s="27"/>
      <c r="AC49" s="21" t="str">
        <f aca="false">IF(OR($I49="",COUNT(Y49,Z49)&lt;2),"",$I49+Y49+Z49)</f>
        <v/>
      </c>
      <c r="AD49" s="21" t="str">
        <f aca="false">IF(OR($M49="",COUNT(AA49,AB49)&lt;2),"",$M49+AA49+AB49)</f>
        <v/>
      </c>
      <c r="AE49" s="21" t="str">
        <f aca="false">IF($W49="","",IF(X49="Katılmadı",0,IF(OR(AC49="",AD49=""),"",ROUND(AVERAGE(AC49,AD49),2))))</f>
        <v/>
      </c>
      <c r="AF49" s="23" t="str">
        <f aca="false">IF($A49="","",IFERROR(INDEX('Öğrenci Listesi'!$D$4:$D$253,MATCH($A49&amp;"#3",'Öğrenci Listesi'!$F$4:$F$253,0))&amp;" – "&amp;INDEX('Öğrenci Listesi'!$E$4:$E$253,MATCH($A49&amp;"#3",'Öğrenci Listesi'!$F$4:$F$253,0)),""))</f>
        <v/>
      </c>
      <c r="AG49" s="27"/>
      <c r="AH49" s="27"/>
      <c r="AI49" s="27"/>
      <c r="AJ49" s="27"/>
      <c r="AK49" s="27"/>
      <c r="AL49" s="21" t="str">
        <f aca="false">IF(OR($I49="",COUNT(AH49,AI49)&lt;2),"",$I49+AH49+AI49)</f>
        <v/>
      </c>
      <c r="AM49" s="21" t="str">
        <f aca="false">IF(OR($M49="",COUNT(AJ49,AK49)&lt;2),"",$M49+AJ49+AK49)</f>
        <v/>
      </c>
      <c r="AN49" s="21" t="str">
        <f aca="false">IF($AF49="","",IF(AG49="Katılmadı",0,IF(OR(AL49="",AM49=""),"",ROUND(AVERAGE(AL49,AM49),2))))</f>
        <v/>
      </c>
      <c r="AO49" s="23" t="str">
        <f aca="false">IF($A49="","",IFERROR(INDEX('Öğrenci Listesi'!$D$4:$D$253,MATCH($A49&amp;"#4",'Öğrenci Listesi'!$F$4:$F$253,0))&amp;" – "&amp;INDEX('Öğrenci Listesi'!$E$4:$E$253,MATCH($A49&amp;"#4",'Öğrenci Listesi'!$F$4:$F$253,0)),""))</f>
        <v/>
      </c>
      <c r="AP49" s="27"/>
      <c r="AQ49" s="27"/>
      <c r="AR49" s="27"/>
      <c r="AS49" s="27"/>
      <c r="AT49" s="27"/>
      <c r="AU49" s="21" t="str">
        <f aca="false">IF(OR($I49="",COUNT(AQ49,AR49)&lt;2),"",$I49+AQ49+AR49)</f>
        <v/>
      </c>
      <c r="AV49" s="21" t="str">
        <f aca="false">IF(OR($M49="",COUNT(AS49,AT49)&lt;2),"",$M49+AS49+AT49)</f>
        <v/>
      </c>
      <c r="AW49" s="21" t="str">
        <f aca="false">IF($AO49="","",IF(AP49="Katılmadı",0,IF(OR(AU49="",AV49=""),"",ROUND(AVERAGE(AU49,AV49),2))))</f>
        <v/>
      </c>
      <c r="AX49" s="23"/>
      <c r="AY49" s="27"/>
      <c r="AZ49" s="27"/>
      <c r="BA49" s="27"/>
      <c r="BB49" s="27"/>
      <c r="BC49" s="27"/>
      <c r="BD49" s="21"/>
      <c r="BE49" s="21"/>
      <c r="BF49" s="21"/>
    </row>
    <row r="50" customFormat="false" ht="21.75" hidden="false" customHeight="true" outlineLevel="0" collapsed="false">
      <c r="A50" s="19" t="n">
        <v>45</v>
      </c>
      <c r="B50" s="23" t="str">
        <f aca="false">IFERROR(INDEX('Projeler ve Jüri'!$C$4:$C$53,MATCH($A50,'Projeler ve Jüri'!$A$4:$A$53,0))&amp;"","")</f>
        <v/>
      </c>
      <c r="C50" s="23" t="str">
        <f aca="false">IFERROR(INDEX('Projeler ve Jüri'!$B$4:$B$53,MATCH($A50,'Projeler ve Jüri'!$A$4:$A$53,0))&amp;"","")</f>
        <v/>
      </c>
      <c r="D50" s="23" t="str">
        <f aca="false">IFERROR(INDEX('Projeler ve Jüri'!$E$4:$E$53,MATCH($A50,'Projeler ve Jüri'!$A$4:$A$53,0))&amp;"","")</f>
        <v/>
      </c>
      <c r="E50" s="23" t="str">
        <f aca="false">IFERROR(INDEX('Projeler ve Jüri'!$F$4:$F$53,MATCH($A50,'Projeler ve Jüri'!$A$4:$A$53,0))&amp;"","")</f>
        <v/>
      </c>
      <c r="F50" s="22"/>
      <c r="G50" s="22"/>
      <c r="H50" s="22"/>
      <c r="I50" s="21" t="str">
        <f aca="false">IF(COUNT(F50:H50)&lt;3,"",SUM(F50:H50))</f>
        <v/>
      </c>
      <c r="J50" s="22"/>
      <c r="K50" s="22"/>
      <c r="L50" s="22"/>
      <c r="M50" s="21" t="str">
        <f aca="false">IF(COUNT(J50:L50)&lt;3,"",SUM(J50:L50))</f>
        <v/>
      </c>
      <c r="N50" s="23" t="str">
        <f aca="false">IF($A50="","",IFERROR(INDEX('Öğrenci Listesi'!$D$4:$D$253,MATCH($A50&amp;"#1",'Öğrenci Listesi'!$F$4:$F$253,0))&amp;" – "&amp;INDEX('Öğrenci Listesi'!$E$4:$E$253,MATCH($A50&amp;"#1",'Öğrenci Listesi'!$F$4:$F$253,0)),""))</f>
        <v/>
      </c>
      <c r="O50" s="27"/>
      <c r="P50" s="27"/>
      <c r="Q50" s="27"/>
      <c r="R50" s="27"/>
      <c r="S50" s="27"/>
      <c r="T50" s="21" t="str">
        <f aca="false">IF(OR($I50="",COUNT(P50,Q50)&lt;2),"",$I50+P50+Q50)</f>
        <v/>
      </c>
      <c r="U50" s="21" t="str">
        <f aca="false">IF(OR($M50="",COUNT(R50,S50)&lt;2),"",$M50+R50+S50)</f>
        <v/>
      </c>
      <c r="V50" s="21" t="str">
        <f aca="false">IF($N50="","",IF(O50="Katılmadı",0,IF(OR(T50="",U50=""),"",ROUND(AVERAGE(T50,U50),2))))</f>
        <v/>
      </c>
      <c r="W50" s="23" t="str">
        <f aca="false">IF($A50="","",IFERROR(INDEX('Öğrenci Listesi'!$D$4:$D$253,MATCH($A50&amp;"#2",'Öğrenci Listesi'!$F$4:$F$253,0))&amp;" – "&amp;INDEX('Öğrenci Listesi'!$E$4:$E$253,MATCH($A50&amp;"#2",'Öğrenci Listesi'!$F$4:$F$253,0)),""))</f>
        <v/>
      </c>
      <c r="X50" s="27"/>
      <c r="Y50" s="27"/>
      <c r="Z50" s="27"/>
      <c r="AA50" s="27"/>
      <c r="AB50" s="27"/>
      <c r="AC50" s="21" t="str">
        <f aca="false">IF(OR($I50="",COUNT(Y50,Z50)&lt;2),"",$I50+Y50+Z50)</f>
        <v/>
      </c>
      <c r="AD50" s="21" t="str">
        <f aca="false">IF(OR($M50="",COUNT(AA50,AB50)&lt;2),"",$M50+AA50+AB50)</f>
        <v/>
      </c>
      <c r="AE50" s="21" t="str">
        <f aca="false">IF($W50="","",IF(X50="Katılmadı",0,IF(OR(AC50="",AD50=""),"",ROUND(AVERAGE(AC50,AD50),2))))</f>
        <v/>
      </c>
      <c r="AF50" s="23" t="str">
        <f aca="false">IF($A50="","",IFERROR(INDEX('Öğrenci Listesi'!$D$4:$D$253,MATCH($A50&amp;"#3",'Öğrenci Listesi'!$F$4:$F$253,0))&amp;" – "&amp;INDEX('Öğrenci Listesi'!$E$4:$E$253,MATCH($A50&amp;"#3",'Öğrenci Listesi'!$F$4:$F$253,0)),""))</f>
        <v/>
      </c>
      <c r="AG50" s="27"/>
      <c r="AH50" s="27"/>
      <c r="AI50" s="27"/>
      <c r="AJ50" s="27"/>
      <c r="AK50" s="27"/>
      <c r="AL50" s="21" t="str">
        <f aca="false">IF(OR($I50="",COUNT(AH50,AI50)&lt;2),"",$I50+AH50+AI50)</f>
        <v/>
      </c>
      <c r="AM50" s="21" t="str">
        <f aca="false">IF(OR($M50="",COUNT(AJ50,AK50)&lt;2),"",$M50+AJ50+AK50)</f>
        <v/>
      </c>
      <c r="AN50" s="21" t="str">
        <f aca="false">IF($AF50="","",IF(AG50="Katılmadı",0,IF(OR(AL50="",AM50=""),"",ROUND(AVERAGE(AL50,AM50),2))))</f>
        <v/>
      </c>
      <c r="AO50" s="23" t="str">
        <f aca="false">IF($A50="","",IFERROR(INDEX('Öğrenci Listesi'!$D$4:$D$253,MATCH($A50&amp;"#4",'Öğrenci Listesi'!$F$4:$F$253,0))&amp;" – "&amp;INDEX('Öğrenci Listesi'!$E$4:$E$253,MATCH($A50&amp;"#4",'Öğrenci Listesi'!$F$4:$F$253,0)),""))</f>
        <v/>
      </c>
      <c r="AP50" s="27"/>
      <c r="AQ50" s="27"/>
      <c r="AR50" s="27"/>
      <c r="AS50" s="27"/>
      <c r="AT50" s="27"/>
      <c r="AU50" s="21" t="str">
        <f aca="false">IF(OR($I50="",COUNT(AQ50,AR50)&lt;2),"",$I50+AQ50+AR50)</f>
        <v/>
      </c>
      <c r="AV50" s="21" t="str">
        <f aca="false">IF(OR($M50="",COUNT(AS50,AT50)&lt;2),"",$M50+AS50+AT50)</f>
        <v/>
      </c>
      <c r="AW50" s="21" t="str">
        <f aca="false">IF($AO50="","",IF(AP50="Katılmadı",0,IF(OR(AU50="",AV50=""),"",ROUND(AVERAGE(AU50,AV50),2))))</f>
        <v/>
      </c>
      <c r="AX50" s="23"/>
      <c r="AY50" s="27"/>
      <c r="AZ50" s="27"/>
      <c r="BA50" s="27"/>
      <c r="BB50" s="27"/>
      <c r="BC50" s="27"/>
      <c r="BD50" s="21"/>
      <c r="BE50" s="21"/>
      <c r="BF50" s="21"/>
    </row>
    <row r="51" customFormat="false" ht="21.75" hidden="false" customHeight="true" outlineLevel="0" collapsed="false">
      <c r="A51" s="19" t="n">
        <v>46</v>
      </c>
      <c r="B51" s="23" t="str">
        <f aca="false">IFERROR(INDEX('Projeler ve Jüri'!$C$4:$C$53,MATCH($A51,'Projeler ve Jüri'!$A$4:$A$53,0))&amp;"","")</f>
        <v/>
      </c>
      <c r="C51" s="23" t="str">
        <f aca="false">IFERROR(INDEX('Projeler ve Jüri'!$B$4:$B$53,MATCH($A51,'Projeler ve Jüri'!$A$4:$A$53,0))&amp;"","")</f>
        <v/>
      </c>
      <c r="D51" s="23" t="str">
        <f aca="false">IFERROR(INDEX('Projeler ve Jüri'!$E$4:$E$53,MATCH($A51,'Projeler ve Jüri'!$A$4:$A$53,0))&amp;"","")</f>
        <v/>
      </c>
      <c r="E51" s="23" t="str">
        <f aca="false">IFERROR(INDEX('Projeler ve Jüri'!$F$4:$F$53,MATCH($A51,'Projeler ve Jüri'!$A$4:$A$53,0))&amp;"","")</f>
        <v/>
      </c>
      <c r="F51" s="22"/>
      <c r="G51" s="22"/>
      <c r="H51" s="22"/>
      <c r="I51" s="21" t="str">
        <f aca="false">IF(COUNT(F51:H51)&lt;3,"",SUM(F51:H51))</f>
        <v/>
      </c>
      <c r="J51" s="22"/>
      <c r="K51" s="22"/>
      <c r="L51" s="22"/>
      <c r="M51" s="21" t="str">
        <f aca="false">IF(COUNT(J51:L51)&lt;3,"",SUM(J51:L51))</f>
        <v/>
      </c>
      <c r="N51" s="23" t="str">
        <f aca="false">IF($A51="","",IFERROR(INDEX('Öğrenci Listesi'!$D$4:$D$253,MATCH($A51&amp;"#1",'Öğrenci Listesi'!$F$4:$F$253,0))&amp;" – "&amp;INDEX('Öğrenci Listesi'!$E$4:$E$253,MATCH($A51&amp;"#1",'Öğrenci Listesi'!$F$4:$F$253,0)),""))</f>
        <v/>
      </c>
      <c r="O51" s="27"/>
      <c r="P51" s="27"/>
      <c r="Q51" s="27"/>
      <c r="R51" s="27"/>
      <c r="S51" s="27"/>
      <c r="T51" s="21" t="str">
        <f aca="false">IF(OR($I51="",COUNT(P51,Q51)&lt;2),"",$I51+P51+Q51)</f>
        <v/>
      </c>
      <c r="U51" s="21" t="str">
        <f aca="false">IF(OR($M51="",COUNT(R51,S51)&lt;2),"",$M51+R51+S51)</f>
        <v/>
      </c>
      <c r="V51" s="21" t="str">
        <f aca="false">IF($N51="","",IF(O51="Katılmadı",0,IF(OR(T51="",U51=""),"",ROUND(AVERAGE(T51,U51),2))))</f>
        <v/>
      </c>
      <c r="W51" s="23" t="str">
        <f aca="false">IF($A51="","",IFERROR(INDEX('Öğrenci Listesi'!$D$4:$D$253,MATCH($A51&amp;"#2",'Öğrenci Listesi'!$F$4:$F$253,0))&amp;" – "&amp;INDEX('Öğrenci Listesi'!$E$4:$E$253,MATCH($A51&amp;"#2",'Öğrenci Listesi'!$F$4:$F$253,0)),""))</f>
        <v/>
      </c>
      <c r="X51" s="27"/>
      <c r="Y51" s="27"/>
      <c r="Z51" s="27"/>
      <c r="AA51" s="27"/>
      <c r="AB51" s="27"/>
      <c r="AC51" s="21" t="str">
        <f aca="false">IF(OR($I51="",COUNT(Y51,Z51)&lt;2),"",$I51+Y51+Z51)</f>
        <v/>
      </c>
      <c r="AD51" s="21" t="str">
        <f aca="false">IF(OR($M51="",COUNT(AA51,AB51)&lt;2),"",$M51+AA51+AB51)</f>
        <v/>
      </c>
      <c r="AE51" s="21" t="str">
        <f aca="false">IF($W51="","",IF(X51="Katılmadı",0,IF(OR(AC51="",AD51=""),"",ROUND(AVERAGE(AC51,AD51),2))))</f>
        <v/>
      </c>
      <c r="AF51" s="23" t="str">
        <f aca="false">IF($A51="","",IFERROR(INDEX('Öğrenci Listesi'!$D$4:$D$253,MATCH($A51&amp;"#3",'Öğrenci Listesi'!$F$4:$F$253,0))&amp;" – "&amp;INDEX('Öğrenci Listesi'!$E$4:$E$253,MATCH($A51&amp;"#3",'Öğrenci Listesi'!$F$4:$F$253,0)),""))</f>
        <v/>
      </c>
      <c r="AG51" s="27"/>
      <c r="AH51" s="27"/>
      <c r="AI51" s="27"/>
      <c r="AJ51" s="27"/>
      <c r="AK51" s="27"/>
      <c r="AL51" s="21" t="str">
        <f aca="false">IF(OR($I51="",COUNT(AH51,AI51)&lt;2),"",$I51+AH51+AI51)</f>
        <v/>
      </c>
      <c r="AM51" s="21" t="str">
        <f aca="false">IF(OR($M51="",COUNT(AJ51,AK51)&lt;2),"",$M51+AJ51+AK51)</f>
        <v/>
      </c>
      <c r="AN51" s="21" t="str">
        <f aca="false">IF($AF51="","",IF(AG51="Katılmadı",0,IF(OR(AL51="",AM51=""),"",ROUND(AVERAGE(AL51,AM51),2))))</f>
        <v/>
      </c>
      <c r="AO51" s="23" t="str">
        <f aca="false">IF($A51="","",IFERROR(INDEX('Öğrenci Listesi'!$D$4:$D$253,MATCH($A51&amp;"#4",'Öğrenci Listesi'!$F$4:$F$253,0))&amp;" – "&amp;INDEX('Öğrenci Listesi'!$E$4:$E$253,MATCH($A51&amp;"#4",'Öğrenci Listesi'!$F$4:$F$253,0)),""))</f>
        <v/>
      </c>
      <c r="AP51" s="27"/>
      <c r="AQ51" s="27"/>
      <c r="AR51" s="27"/>
      <c r="AS51" s="27"/>
      <c r="AT51" s="27"/>
      <c r="AU51" s="21" t="str">
        <f aca="false">IF(OR($I51="",COUNT(AQ51,AR51)&lt;2),"",$I51+AQ51+AR51)</f>
        <v/>
      </c>
      <c r="AV51" s="21" t="str">
        <f aca="false">IF(OR($M51="",COUNT(AS51,AT51)&lt;2),"",$M51+AS51+AT51)</f>
        <v/>
      </c>
      <c r="AW51" s="21" t="str">
        <f aca="false">IF($AO51="","",IF(AP51="Katılmadı",0,IF(OR(AU51="",AV51=""),"",ROUND(AVERAGE(AU51,AV51),2))))</f>
        <v/>
      </c>
      <c r="AX51" s="23"/>
      <c r="AY51" s="27"/>
      <c r="AZ51" s="27"/>
      <c r="BA51" s="27"/>
      <c r="BB51" s="27"/>
      <c r="BC51" s="27"/>
      <c r="BD51" s="21"/>
      <c r="BE51" s="21"/>
      <c r="BF51" s="21"/>
    </row>
    <row r="52" customFormat="false" ht="21.75" hidden="false" customHeight="true" outlineLevel="0" collapsed="false">
      <c r="A52" s="19" t="n">
        <v>47</v>
      </c>
      <c r="B52" s="23" t="str">
        <f aca="false">IFERROR(INDEX('Projeler ve Jüri'!$C$4:$C$53,MATCH($A52,'Projeler ve Jüri'!$A$4:$A$53,0))&amp;"","")</f>
        <v/>
      </c>
      <c r="C52" s="23" t="str">
        <f aca="false">IFERROR(INDEX('Projeler ve Jüri'!$B$4:$B$53,MATCH($A52,'Projeler ve Jüri'!$A$4:$A$53,0))&amp;"","")</f>
        <v/>
      </c>
      <c r="D52" s="23" t="str">
        <f aca="false">IFERROR(INDEX('Projeler ve Jüri'!$E$4:$E$53,MATCH($A52,'Projeler ve Jüri'!$A$4:$A$53,0))&amp;"","")</f>
        <v/>
      </c>
      <c r="E52" s="23" t="str">
        <f aca="false">IFERROR(INDEX('Projeler ve Jüri'!$F$4:$F$53,MATCH($A52,'Projeler ve Jüri'!$A$4:$A$53,0))&amp;"","")</f>
        <v/>
      </c>
      <c r="F52" s="22"/>
      <c r="G52" s="22"/>
      <c r="H52" s="22"/>
      <c r="I52" s="21" t="str">
        <f aca="false">IF(COUNT(F52:H52)&lt;3,"",SUM(F52:H52))</f>
        <v/>
      </c>
      <c r="J52" s="22"/>
      <c r="K52" s="22"/>
      <c r="L52" s="22"/>
      <c r="M52" s="21" t="str">
        <f aca="false">IF(COUNT(J52:L52)&lt;3,"",SUM(J52:L52))</f>
        <v/>
      </c>
      <c r="N52" s="23" t="str">
        <f aca="false">IF($A52="","",IFERROR(INDEX('Öğrenci Listesi'!$D$4:$D$253,MATCH($A52&amp;"#1",'Öğrenci Listesi'!$F$4:$F$253,0))&amp;" – "&amp;INDEX('Öğrenci Listesi'!$E$4:$E$253,MATCH($A52&amp;"#1",'Öğrenci Listesi'!$F$4:$F$253,0)),""))</f>
        <v/>
      </c>
      <c r="O52" s="27"/>
      <c r="P52" s="27"/>
      <c r="Q52" s="27"/>
      <c r="R52" s="27"/>
      <c r="S52" s="27"/>
      <c r="T52" s="21" t="str">
        <f aca="false">IF(OR($I52="",COUNT(P52,Q52)&lt;2),"",$I52+P52+Q52)</f>
        <v/>
      </c>
      <c r="U52" s="21" t="str">
        <f aca="false">IF(OR($M52="",COUNT(R52,S52)&lt;2),"",$M52+R52+S52)</f>
        <v/>
      </c>
      <c r="V52" s="21" t="str">
        <f aca="false">IF($N52="","",IF(O52="Katılmadı",0,IF(OR(T52="",U52=""),"",ROUND(AVERAGE(T52,U52),2))))</f>
        <v/>
      </c>
      <c r="W52" s="23" t="str">
        <f aca="false">IF($A52="","",IFERROR(INDEX('Öğrenci Listesi'!$D$4:$D$253,MATCH($A52&amp;"#2",'Öğrenci Listesi'!$F$4:$F$253,0))&amp;" – "&amp;INDEX('Öğrenci Listesi'!$E$4:$E$253,MATCH($A52&amp;"#2",'Öğrenci Listesi'!$F$4:$F$253,0)),""))</f>
        <v/>
      </c>
      <c r="X52" s="27"/>
      <c r="Y52" s="27"/>
      <c r="Z52" s="27"/>
      <c r="AA52" s="27"/>
      <c r="AB52" s="27"/>
      <c r="AC52" s="21" t="str">
        <f aca="false">IF(OR($I52="",COUNT(Y52,Z52)&lt;2),"",$I52+Y52+Z52)</f>
        <v/>
      </c>
      <c r="AD52" s="21" t="str">
        <f aca="false">IF(OR($M52="",COUNT(AA52,AB52)&lt;2),"",$M52+AA52+AB52)</f>
        <v/>
      </c>
      <c r="AE52" s="21" t="str">
        <f aca="false">IF($W52="","",IF(X52="Katılmadı",0,IF(OR(AC52="",AD52=""),"",ROUND(AVERAGE(AC52,AD52),2))))</f>
        <v/>
      </c>
      <c r="AF52" s="23" t="str">
        <f aca="false">IF($A52="","",IFERROR(INDEX('Öğrenci Listesi'!$D$4:$D$253,MATCH($A52&amp;"#3",'Öğrenci Listesi'!$F$4:$F$253,0))&amp;" – "&amp;INDEX('Öğrenci Listesi'!$E$4:$E$253,MATCH($A52&amp;"#3",'Öğrenci Listesi'!$F$4:$F$253,0)),""))</f>
        <v/>
      </c>
      <c r="AG52" s="27"/>
      <c r="AH52" s="27"/>
      <c r="AI52" s="27"/>
      <c r="AJ52" s="27"/>
      <c r="AK52" s="27"/>
      <c r="AL52" s="21" t="str">
        <f aca="false">IF(OR($I52="",COUNT(AH52,AI52)&lt;2),"",$I52+AH52+AI52)</f>
        <v/>
      </c>
      <c r="AM52" s="21" t="str">
        <f aca="false">IF(OR($M52="",COUNT(AJ52,AK52)&lt;2),"",$M52+AJ52+AK52)</f>
        <v/>
      </c>
      <c r="AN52" s="21" t="str">
        <f aca="false">IF($AF52="","",IF(AG52="Katılmadı",0,IF(OR(AL52="",AM52=""),"",ROUND(AVERAGE(AL52,AM52),2))))</f>
        <v/>
      </c>
      <c r="AO52" s="23" t="str">
        <f aca="false">IF($A52="","",IFERROR(INDEX('Öğrenci Listesi'!$D$4:$D$253,MATCH($A52&amp;"#4",'Öğrenci Listesi'!$F$4:$F$253,0))&amp;" – "&amp;INDEX('Öğrenci Listesi'!$E$4:$E$253,MATCH($A52&amp;"#4",'Öğrenci Listesi'!$F$4:$F$253,0)),""))</f>
        <v/>
      </c>
      <c r="AP52" s="27"/>
      <c r="AQ52" s="27"/>
      <c r="AR52" s="27"/>
      <c r="AS52" s="27"/>
      <c r="AT52" s="27"/>
      <c r="AU52" s="21" t="str">
        <f aca="false">IF(OR($I52="",COUNT(AQ52,AR52)&lt;2),"",$I52+AQ52+AR52)</f>
        <v/>
      </c>
      <c r="AV52" s="21" t="str">
        <f aca="false">IF(OR($M52="",COUNT(AS52,AT52)&lt;2),"",$M52+AS52+AT52)</f>
        <v/>
      </c>
      <c r="AW52" s="21" t="str">
        <f aca="false">IF($AO52="","",IF(AP52="Katılmadı",0,IF(OR(AU52="",AV52=""),"",ROUND(AVERAGE(AU52,AV52),2))))</f>
        <v/>
      </c>
      <c r="AX52" s="23"/>
      <c r="AY52" s="27"/>
      <c r="AZ52" s="27"/>
      <c r="BA52" s="27"/>
      <c r="BB52" s="27"/>
      <c r="BC52" s="27"/>
      <c r="BD52" s="21"/>
      <c r="BE52" s="21"/>
      <c r="BF52" s="21"/>
    </row>
    <row r="53" customFormat="false" ht="21.75" hidden="false" customHeight="true" outlineLevel="0" collapsed="false">
      <c r="A53" s="19" t="n">
        <v>48</v>
      </c>
      <c r="B53" s="23" t="str">
        <f aca="false">IFERROR(INDEX('Projeler ve Jüri'!$C$4:$C$53,MATCH($A53,'Projeler ve Jüri'!$A$4:$A$53,0))&amp;"","")</f>
        <v/>
      </c>
      <c r="C53" s="23" t="str">
        <f aca="false">IFERROR(INDEX('Projeler ve Jüri'!$B$4:$B$53,MATCH($A53,'Projeler ve Jüri'!$A$4:$A$53,0))&amp;"","")</f>
        <v/>
      </c>
      <c r="D53" s="23" t="str">
        <f aca="false">IFERROR(INDEX('Projeler ve Jüri'!$E$4:$E$53,MATCH($A53,'Projeler ve Jüri'!$A$4:$A$53,0))&amp;"","")</f>
        <v/>
      </c>
      <c r="E53" s="23" t="str">
        <f aca="false">IFERROR(INDEX('Projeler ve Jüri'!$F$4:$F$53,MATCH($A53,'Projeler ve Jüri'!$A$4:$A$53,0))&amp;"","")</f>
        <v/>
      </c>
      <c r="F53" s="22"/>
      <c r="G53" s="22"/>
      <c r="H53" s="22"/>
      <c r="I53" s="21" t="str">
        <f aca="false">IF(COUNT(F53:H53)&lt;3,"",SUM(F53:H53))</f>
        <v/>
      </c>
      <c r="J53" s="22"/>
      <c r="K53" s="22"/>
      <c r="L53" s="22"/>
      <c r="M53" s="21" t="str">
        <f aca="false">IF(COUNT(J53:L53)&lt;3,"",SUM(J53:L53))</f>
        <v/>
      </c>
      <c r="N53" s="23" t="str">
        <f aca="false">IF($A53="","",IFERROR(INDEX('Öğrenci Listesi'!$D$4:$D$253,MATCH($A53&amp;"#1",'Öğrenci Listesi'!$F$4:$F$253,0))&amp;" – "&amp;INDEX('Öğrenci Listesi'!$E$4:$E$253,MATCH($A53&amp;"#1",'Öğrenci Listesi'!$F$4:$F$253,0)),""))</f>
        <v/>
      </c>
      <c r="O53" s="27"/>
      <c r="P53" s="27"/>
      <c r="Q53" s="27"/>
      <c r="R53" s="27"/>
      <c r="S53" s="27"/>
      <c r="T53" s="21" t="str">
        <f aca="false">IF(OR($I53="",COUNT(P53,Q53)&lt;2),"",$I53+P53+Q53)</f>
        <v/>
      </c>
      <c r="U53" s="21" t="str">
        <f aca="false">IF(OR($M53="",COUNT(R53,S53)&lt;2),"",$M53+R53+S53)</f>
        <v/>
      </c>
      <c r="V53" s="21" t="str">
        <f aca="false">IF($N53="","",IF(O53="Katılmadı",0,IF(OR(T53="",U53=""),"",ROUND(AVERAGE(T53,U53),2))))</f>
        <v/>
      </c>
      <c r="W53" s="23" t="str">
        <f aca="false">IF($A53="","",IFERROR(INDEX('Öğrenci Listesi'!$D$4:$D$253,MATCH($A53&amp;"#2",'Öğrenci Listesi'!$F$4:$F$253,0))&amp;" – "&amp;INDEX('Öğrenci Listesi'!$E$4:$E$253,MATCH($A53&amp;"#2",'Öğrenci Listesi'!$F$4:$F$253,0)),""))</f>
        <v/>
      </c>
      <c r="X53" s="27"/>
      <c r="Y53" s="27"/>
      <c r="Z53" s="27"/>
      <c r="AA53" s="27"/>
      <c r="AB53" s="27"/>
      <c r="AC53" s="21" t="str">
        <f aca="false">IF(OR($I53="",COUNT(Y53,Z53)&lt;2),"",$I53+Y53+Z53)</f>
        <v/>
      </c>
      <c r="AD53" s="21" t="str">
        <f aca="false">IF(OR($M53="",COUNT(AA53,AB53)&lt;2),"",$M53+AA53+AB53)</f>
        <v/>
      </c>
      <c r="AE53" s="21" t="str">
        <f aca="false">IF($W53="","",IF(X53="Katılmadı",0,IF(OR(AC53="",AD53=""),"",ROUND(AVERAGE(AC53,AD53),2))))</f>
        <v/>
      </c>
      <c r="AF53" s="23" t="str">
        <f aca="false">IF($A53="","",IFERROR(INDEX('Öğrenci Listesi'!$D$4:$D$253,MATCH($A53&amp;"#3",'Öğrenci Listesi'!$F$4:$F$253,0))&amp;" – "&amp;INDEX('Öğrenci Listesi'!$E$4:$E$253,MATCH($A53&amp;"#3",'Öğrenci Listesi'!$F$4:$F$253,0)),""))</f>
        <v/>
      </c>
      <c r="AG53" s="27"/>
      <c r="AH53" s="27"/>
      <c r="AI53" s="27"/>
      <c r="AJ53" s="27"/>
      <c r="AK53" s="27"/>
      <c r="AL53" s="21" t="str">
        <f aca="false">IF(OR($I53="",COUNT(AH53,AI53)&lt;2),"",$I53+AH53+AI53)</f>
        <v/>
      </c>
      <c r="AM53" s="21" t="str">
        <f aca="false">IF(OR($M53="",COUNT(AJ53,AK53)&lt;2),"",$M53+AJ53+AK53)</f>
        <v/>
      </c>
      <c r="AN53" s="21" t="str">
        <f aca="false">IF($AF53="","",IF(AG53="Katılmadı",0,IF(OR(AL53="",AM53=""),"",ROUND(AVERAGE(AL53,AM53),2))))</f>
        <v/>
      </c>
      <c r="AO53" s="23" t="str">
        <f aca="false">IF($A53="","",IFERROR(INDEX('Öğrenci Listesi'!$D$4:$D$253,MATCH($A53&amp;"#4",'Öğrenci Listesi'!$F$4:$F$253,0))&amp;" – "&amp;INDEX('Öğrenci Listesi'!$E$4:$E$253,MATCH($A53&amp;"#4",'Öğrenci Listesi'!$F$4:$F$253,0)),""))</f>
        <v/>
      </c>
      <c r="AP53" s="27"/>
      <c r="AQ53" s="27"/>
      <c r="AR53" s="27"/>
      <c r="AS53" s="27"/>
      <c r="AT53" s="27"/>
      <c r="AU53" s="21" t="str">
        <f aca="false">IF(OR($I53="",COUNT(AQ53,AR53)&lt;2),"",$I53+AQ53+AR53)</f>
        <v/>
      </c>
      <c r="AV53" s="21" t="str">
        <f aca="false">IF(OR($M53="",COUNT(AS53,AT53)&lt;2),"",$M53+AS53+AT53)</f>
        <v/>
      </c>
      <c r="AW53" s="21" t="str">
        <f aca="false">IF($AO53="","",IF(AP53="Katılmadı",0,IF(OR(AU53="",AV53=""),"",ROUND(AVERAGE(AU53,AV53),2))))</f>
        <v/>
      </c>
      <c r="AX53" s="23"/>
      <c r="AY53" s="27"/>
      <c r="AZ53" s="27"/>
      <c r="BA53" s="27"/>
      <c r="BB53" s="27"/>
      <c r="BC53" s="27"/>
      <c r="BD53" s="21"/>
      <c r="BE53" s="21"/>
      <c r="BF53" s="21"/>
    </row>
    <row r="54" customFormat="false" ht="21.75" hidden="false" customHeight="true" outlineLevel="0" collapsed="false">
      <c r="A54" s="19" t="n">
        <v>49</v>
      </c>
      <c r="B54" s="23" t="str">
        <f aca="false">IFERROR(INDEX('Projeler ve Jüri'!$C$4:$C$53,MATCH($A54,'Projeler ve Jüri'!$A$4:$A$53,0))&amp;"","")</f>
        <v/>
      </c>
      <c r="C54" s="23" t="str">
        <f aca="false">IFERROR(INDEX('Projeler ve Jüri'!$B$4:$B$53,MATCH($A54,'Projeler ve Jüri'!$A$4:$A$53,0))&amp;"","")</f>
        <v/>
      </c>
      <c r="D54" s="23" t="str">
        <f aca="false">IFERROR(INDEX('Projeler ve Jüri'!$E$4:$E$53,MATCH($A54,'Projeler ve Jüri'!$A$4:$A$53,0))&amp;"","")</f>
        <v/>
      </c>
      <c r="E54" s="23" t="str">
        <f aca="false">IFERROR(INDEX('Projeler ve Jüri'!$F$4:$F$53,MATCH($A54,'Projeler ve Jüri'!$A$4:$A$53,0))&amp;"","")</f>
        <v/>
      </c>
      <c r="F54" s="22"/>
      <c r="G54" s="22"/>
      <c r="H54" s="22"/>
      <c r="I54" s="21" t="str">
        <f aca="false">IF(COUNT(F54:H54)&lt;3,"",SUM(F54:H54))</f>
        <v/>
      </c>
      <c r="J54" s="22"/>
      <c r="K54" s="22"/>
      <c r="L54" s="22"/>
      <c r="M54" s="21" t="str">
        <f aca="false">IF(COUNT(J54:L54)&lt;3,"",SUM(J54:L54))</f>
        <v/>
      </c>
      <c r="N54" s="23" t="str">
        <f aca="false">IF($A54="","",IFERROR(INDEX('Öğrenci Listesi'!$D$4:$D$253,MATCH($A54&amp;"#1",'Öğrenci Listesi'!$F$4:$F$253,0))&amp;" – "&amp;INDEX('Öğrenci Listesi'!$E$4:$E$253,MATCH($A54&amp;"#1",'Öğrenci Listesi'!$F$4:$F$253,0)),""))</f>
        <v/>
      </c>
      <c r="O54" s="27"/>
      <c r="P54" s="27"/>
      <c r="Q54" s="27"/>
      <c r="R54" s="27"/>
      <c r="S54" s="27"/>
      <c r="T54" s="21" t="str">
        <f aca="false">IF(OR($I54="",COUNT(P54,Q54)&lt;2),"",$I54+P54+Q54)</f>
        <v/>
      </c>
      <c r="U54" s="21" t="str">
        <f aca="false">IF(OR($M54="",COUNT(R54,S54)&lt;2),"",$M54+R54+S54)</f>
        <v/>
      </c>
      <c r="V54" s="21" t="str">
        <f aca="false">IF($N54="","",IF(O54="Katılmadı",0,IF(OR(T54="",U54=""),"",ROUND(AVERAGE(T54,U54),2))))</f>
        <v/>
      </c>
      <c r="W54" s="23" t="str">
        <f aca="false">IF($A54="","",IFERROR(INDEX('Öğrenci Listesi'!$D$4:$D$253,MATCH($A54&amp;"#2",'Öğrenci Listesi'!$F$4:$F$253,0))&amp;" – "&amp;INDEX('Öğrenci Listesi'!$E$4:$E$253,MATCH($A54&amp;"#2",'Öğrenci Listesi'!$F$4:$F$253,0)),""))</f>
        <v/>
      </c>
      <c r="X54" s="27"/>
      <c r="Y54" s="27"/>
      <c r="Z54" s="27"/>
      <c r="AA54" s="27"/>
      <c r="AB54" s="27"/>
      <c r="AC54" s="21" t="str">
        <f aca="false">IF(OR($I54="",COUNT(Y54,Z54)&lt;2),"",$I54+Y54+Z54)</f>
        <v/>
      </c>
      <c r="AD54" s="21" t="str">
        <f aca="false">IF(OR($M54="",COUNT(AA54,AB54)&lt;2),"",$M54+AA54+AB54)</f>
        <v/>
      </c>
      <c r="AE54" s="21" t="str">
        <f aca="false">IF($W54="","",IF(X54="Katılmadı",0,IF(OR(AC54="",AD54=""),"",ROUND(AVERAGE(AC54,AD54),2))))</f>
        <v/>
      </c>
      <c r="AF54" s="23" t="str">
        <f aca="false">IF($A54="","",IFERROR(INDEX('Öğrenci Listesi'!$D$4:$D$253,MATCH($A54&amp;"#3",'Öğrenci Listesi'!$F$4:$F$253,0))&amp;" – "&amp;INDEX('Öğrenci Listesi'!$E$4:$E$253,MATCH($A54&amp;"#3",'Öğrenci Listesi'!$F$4:$F$253,0)),""))</f>
        <v/>
      </c>
      <c r="AG54" s="27"/>
      <c r="AH54" s="27"/>
      <c r="AI54" s="27"/>
      <c r="AJ54" s="27"/>
      <c r="AK54" s="27"/>
      <c r="AL54" s="21" t="str">
        <f aca="false">IF(OR($I54="",COUNT(AH54,AI54)&lt;2),"",$I54+AH54+AI54)</f>
        <v/>
      </c>
      <c r="AM54" s="21" t="str">
        <f aca="false">IF(OR($M54="",COUNT(AJ54,AK54)&lt;2),"",$M54+AJ54+AK54)</f>
        <v/>
      </c>
      <c r="AN54" s="21" t="str">
        <f aca="false">IF($AF54="","",IF(AG54="Katılmadı",0,IF(OR(AL54="",AM54=""),"",ROUND(AVERAGE(AL54,AM54),2))))</f>
        <v/>
      </c>
      <c r="AO54" s="23" t="str">
        <f aca="false">IF($A54="","",IFERROR(INDEX('Öğrenci Listesi'!$D$4:$D$253,MATCH($A54&amp;"#4",'Öğrenci Listesi'!$F$4:$F$253,0))&amp;" – "&amp;INDEX('Öğrenci Listesi'!$E$4:$E$253,MATCH($A54&amp;"#4",'Öğrenci Listesi'!$F$4:$F$253,0)),""))</f>
        <v/>
      </c>
      <c r="AP54" s="27"/>
      <c r="AQ54" s="27"/>
      <c r="AR54" s="27"/>
      <c r="AS54" s="27"/>
      <c r="AT54" s="27"/>
      <c r="AU54" s="21" t="str">
        <f aca="false">IF(OR($I54="",COUNT(AQ54,AR54)&lt;2),"",$I54+AQ54+AR54)</f>
        <v/>
      </c>
      <c r="AV54" s="21" t="str">
        <f aca="false">IF(OR($M54="",COUNT(AS54,AT54)&lt;2),"",$M54+AS54+AT54)</f>
        <v/>
      </c>
      <c r="AW54" s="21" t="str">
        <f aca="false">IF($AO54="","",IF(AP54="Katılmadı",0,IF(OR(AU54="",AV54=""),"",ROUND(AVERAGE(AU54,AV54),2))))</f>
        <v/>
      </c>
      <c r="AX54" s="23"/>
      <c r="AY54" s="27"/>
      <c r="AZ54" s="27"/>
      <c r="BA54" s="27"/>
      <c r="BB54" s="27"/>
      <c r="BC54" s="27"/>
      <c r="BD54" s="21"/>
      <c r="BE54" s="21"/>
      <c r="BF54" s="21"/>
    </row>
    <row r="55" customFormat="false" ht="21.75" hidden="false" customHeight="true" outlineLevel="0" collapsed="false">
      <c r="A55" s="19" t="n">
        <v>50</v>
      </c>
      <c r="B55" s="23" t="str">
        <f aca="false">IFERROR(INDEX('Projeler ve Jüri'!$C$4:$C$53,MATCH($A55,'Projeler ve Jüri'!$A$4:$A$53,0))&amp;"","")</f>
        <v/>
      </c>
      <c r="C55" s="23" t="str">
        <f aca="false">IFERROR(INDEX('Projeler ve Jüri'!$B$4:$B$53,MATCH($A55,'Projeler ve Jüri'!$A$4:$A$53,0))&amp;"","")</f>
        <v/>
      </c>
      <c r="D55" s="23" t="str">
        <f aca="false">IFERROR(INDEX('Projeler ve Jüri'!$E$4:$E$53,MATCH($A55,'Projeler ve Jüri'!$A$4:$A$53,0))&amp;"","")</f>
        <v/>
      </c>
      <c r="E55" s="23" t="str">
        <f aca="false">IFERROR(INDEX('Projeler ve Jüri'!$F$4:$F$53,MATCH($A55,'Projeler ve Jüri'!$A$4:$A$53,0))&amp;"","")</f>
        <v/>
      </c>
      <c r="F55" s="22"/>
      <c r="G55" s="22"/>
      <c r="H55" s="22"/>
      <c r="I55" s="21" t="str">
        <f aca="false">IF(COUNT(F55:H55)&lt;3,"",SUM(F55:H55))</f>
        <v/>
      </c>
      <c r="J55" s="22"/>
      <c r="K55" s="22"/>
      <c r="L55" s="22"/>
      <c r="M55" s="21" t="str">
        <f aca="false">IF(COUNT(J55:L55)&lt;3,"",SUM(J55:L55))</f>
        <v/>
      </c>
      <c r="N55" s="23" t="str">
        <f aca="false">IF($A55="","",IFERROR(INDEX('Öğrenci Listesi'!$D$4:$D$253,MATCH($A55&amp;"#1",'Öğrenci Listesi'!$F$4:$F$253,0))&amp;" – "&amp;INDEX('Öğrenci Listesi'!$E$4:$E$253,MATCH($A55&amp;"#1",'Öğrenci Listesi'!$F$4:$F$253,0)),""))</f>
        <v/>
      </c>
      <c r="O55" s="27"/>
      <c r="P55" s="27"/>
      <c r="Q55" s="27"/>
      <c r="R55" s="27"/>
      <c r="S55" s="27"/>
      <c r="T55" s="21" t="str">
        <f aca="false">IF(OR($I55="",COUNT(P55,Q55)&lt;2),"",$I55+P55+Q55)</f>
        <v/>
      </c>
      <c r="U55" s="21" t="str">
        <f aca="false">IF(OR($M55="",COUNT(R55,S55)&lt;2),"",$M55+R55+S55)</f>
        <v/>
      </c>
      <c r="V55" s="21" t="str">
        <f aca="false">IF($N55="","",IF(O55="Katılmadı",0,IF(OR(T55="",U55=""),"",ROUND(AVERAGE(T55,U55),2))))</f>
        <v/>
      </c>
      <c r="W55" s="23" t="str">
        <f aca="false">IF($A55="","",IFERROR(INDEX('Öğrenci Listesi'!$D$4:$D$253,MATCH($A55&amp;"#2",'Öğrenci Listesi'!$F$4:$F$253,0))&amp;" – "&amp;INDEX('Öğrenci Listesi'!$E$4:$E$253,MATCH($A55&amp;"#2",'Öğrenci Listesi'!$F$4:$F$253,0)),""))</f>
        <v/>
      </c>
      <c r="X55" s="27"/>
      <c r="Y55" s="27"/>
      <c r="Z55" s="27"/>
      <c r="AA55" s="27"/>
      <c r="AB55" s="27"/>
      <c r="AC55" s="21" t="str">
        <f aca="false">IF(OR($I55="",COUNT(Y55,Z55)&lt;2),"",$I55+Y55+Z55)</f>
        <v/>
      </c>
      <c r="AD55" s="21" t="str">
        <f aca="false">IF(OR($M55="",COUNT(AA55,AB55)&lt;2),"",$M55+AA55+AB55)</f>
        <v/>
      </c>
      <c r="AE55" s="21" t="str">
        <f aca="false">IF($W55="","",IF(X55="Katılmadı",0,IF(OR(AC55="",AD55=""),"",ROUND(AVERAGE(AC55,AD55),2))))</f>
        <v/>
      </c>
      <c r="AF55" s="23" t="str">
        <f aca="false">IF($A55="","",IFERROR(INDEX('Öğrenci Listesi'!$D$4:$D$253,MATCH($A55&amp;"#3",'Öğrenci Listesi'!$F$4:$F$253,0))&amp;" – "&amp;INDEX('Öğrenci Listesi'!$E$4:$E$253,MATCH($A55&amp;"#3",'Öğrenci Listesi'!$F$4:$F$253,0)),""))</f>
        <v/>
      </c>
      <c r="AG55" s="27"/>
      <c r="AH55" s="27"/>
      <c r="AI55" s="27"/>
      <c r="AJ55" s="27"/>
      <c r="AK55" s="27"/>
      <c r="AL55" s="21" t="str">
        <f aca="false">IF(OR($I55="",COUNT(AH55,AI55)&lt;2),"",$I55+AH55+AI55)</f>
        <v/>
      </c>
      <c r="AM55" s="21" t="str">
        <f aca="false">IF(OR($M55="",COUNT(AJ55,AK55)&lt;2),"",$M55+AJ55+AK55)</f>
        <v/>
      </c>
      <c r="AN55" s="21" t="str">
        <f aca="false">IF($AF55="","",IF(AG55="Katılmadı",0,IF(OR(AL55="",AM55=""),"",ROUND(AVERAGE(AL55,AM55),2))))</f>
        <v/>
      </c>
      <c r="AO55" s="23" t="str">
        <f aca="false">IF($A55="","",IFERROR(INDEX('Öğrenci Listesi'!$D$4:$D$253,MATCH($A55&amp;"#4",'Öğrenci Listesi'!$F$4:$F$253,0))&amp;" – "&amp;INDEX('Öğrenci Listesi'!$E$4:$E$253,MATCH($A55&amp;"#4",'Öğrenci Listesi'!$F$4:$F$253,0)),""))</f>
        <v/>
      </c>
      <c r="AP55" s="27"/>
      <c r="AQ55" s="27"/>
      <c r="AR55" s="27"/>
      <c r="AS55" s="27"/>
      <c r="AT55" s="27"/>
      <c r="AU55" s="21" t="str">
        <f aca="false">IF(OR($I55="",COUNT(AQ55,AR55)&lt;2),"",$I55+AQ55+AR55)</f>
        <v/>
      </c>
      <c r="AV55" s="21" t="str">
        <f aca="false">IF(OR($M55="",COUNT(AS55,AT55)&lt;2),"",$M55+AS55+AT55)</f>
        <v/>
      </c>
      <c r="AW55" s="21" t="str">
        <f aca="false">IF($AO55="","",IF(AP55="Katılmadı",0,IF(OR(AU55="",AV55=""),"",ROUND(AVERAGE(AU55,AV55),2))))</f>
        <v/>
      </c>
      <c r="AX55" s="23"/>
      <c r="AY55" s="27"/>
      <c r="AZ55" s="27"/>
      <c r="BA55" s="27"/>
      <c r="BB55" s="27"/>
      <c r="BC55" s="27"/>
      <c r="BD55" s="21"/>
      <c r="BE55" s="21"/>
      <c r="BF55" s="21"/>
    </row>
  </sheetData>
  <sheetProtection sheet="true" formatCells="false"/>
  <mergeCells count="9">
    <mergeCell ref="A1:BF1"/>
    <mergeCell ref="A2:BF2"/>
    <mergeCell ref="A3:E3"/>
    <mergeCell ref="F3:I3"/>
    <mergeCell ref="J3:M3"/>
    <mergeCell ref="N3:V3"/>
    <mergeCell ref="W3:AE3"/>
    <mergeCell ref="AF3:AN3"/>
    <mergeCell ref="AO3:AW3"/>
  </mergeCells>
  <dataValidations count="4">
    <dataValidation allowBlank="true" error="0–20 arasında tam sayı giriniz." errorStyle="stop" operator="between" showDropDown="false" showErrorMessage="true" showInputMessage="false" sqref="F6:F55 J6:J55" type="whole">
      <formula1>0</formula1>
      <formula2>20</formula2>
    </dataValidation>
    <dataValidation allowBlank="true" error="0–15 arasında tam sayı giriniz." errorStyle="stop" operator="between" showDropDown="false" showErrorMessage="true" showInputMessage="false" sqref="G6:G55 K6:K55 Q6:Q55 S6:S55 Z6:Z55 AB6:AB55 AI6:AI55 AK6:AK55 AR6:AR55 AT6:AT55 BA6:BA55 BC6:BC55" type="whole">
      <formula1>0</formula1>
      <formula2>15</formula2>
    </dataValidation>
    <dataValidation allowBlank="true" error="0–25 arasında tam sayı giriniz." errorStyle="stop" operator="between" showDropDown="false" showErrorMessage="true" showInputMessage="false" sqref="H6:H55 L6:L55 P6:P55 R6:R55 Y6:Y55 AA6:AA55 AH6:AH55 AJ6:AJ55 AQ6:AQ55 AS6:AS55 AZ6:AZ55 BB6:BB55" type="whole">
      <formula1>0</formula1>
      <formula2>25</formula2>
    </dataValidation>
    <dataValidation allowBlank="true" errorStyle="stop" operator="between" showDropDown="false" showErrorMessage="false" showInputMessage="false" sqref="O6:O55 X6:X55 AG6:AG55 AP6:AP55 AY6:AY55" type="list">
      <formula1>"Katılmadı"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EK-6 · Jüri Puan Girişi</oddHeader>
    <oddFooter>&amp;R&amp;8 Sayfa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13" min="4" style="0" width="13"/>
    <col collapsed="false" customWidth="true" hidden="false" outlineLevel="0" max="14" min="14" style="0" width="34"/>
    <col collapsed="false" customWidth="true" hidden="false" outlineLevel="0" max="15" min="15" style="0" width="12"/>
    <col collapsed="false" customWidth="true" hidden="true" outlineLevel="0" max="18" min="16" style="0" width="13"/>
  </cols>
  <sheetData>
    <row r="1" customFormat="false" ht="25.5" hidden="false" customHeight="true" outlineLevel="0" collapsed="false">
      <c r="A1" s="25" t="s">
        <v>249</v>
      </c>
      <c r="B1" s="25"/>
      <c r="C1" s="25"/>
      <c r="D1" s="25" t="s">
        <v>250</v>
      </c>
      <c r="E1" s="25"/>
      <c r="F1" s="25"/>
      <c r="G1" s="25"/>
      <c r="H1" s="25" t="s">
        <v>251</v>
      </c>
      <c r="I1" s="25"/>
      <c r="J1" s="25"/>
      <c r="K1" s="25"/>
      <c r="L1" s="25"/>
      <c r="M1" s="25" t="s">
        <v>252</v>
      </c>
      <c r="N1" s="25"/>
      <c r="O1" s="25"/>
    </row>
    <row r="2" customFormat="false" ht="45.75" hidden="false" customHeight="true" outlineLevel="0" collapsed="false">
      <c r="A2" s="5" t="s">
        <v>154</v>
      </c>
      <c r="B2" s="5" t="s">
        <v>253</v>
      </c>
      <c r="C2" s="5" t="s">
        <v>254</v>
      </c>
      <c r="D2" s="5" t="s">
        <v>255</v>
      </c>
      <c r="E2" s="5" t="s">
        <v>256</v>
      </c>
      <c r="F2" s="5" t="s">
        <v>257</v>
      </c>
      <c r="G2" s="5" t="s">
        <v>258</v>
      </c>
      <c r="H2" s="5" t="s">
        <v>259</v>
      </c>
      <c r="I2" s="5" t="s">
        <v>260</v>
      </c>
      <c r="J2" s="5" t="s">
        <v>261</v>
      </c>
      <c r="K2" s="5" t="s">
        <v>262</v>
      </c>
      <c r="L2" s="5" t="s">
        <v>263</v>
      </c>
      <c r="M2" s="5" t="s">
        <v>264</v>
      </c>
      <c r="N2" s="5" t="s">
        <v>265</v>
      </c>
      <c r="O2" s="5" t="s">
        <v>179</v>
      </c>
      <c r="P2" s="0" t="s">
        <v>266</v>
      </c>
      <c r="Q2" s="0" t="s">
        <v>267</v>
      </c>
      <c r="R2" s="0" t="s">
        <v>268</v>
      </c>
    </row>
    <row r="4" customFormat="false" ht="19.5" hidden="false" customHeight="true" outlineLevel="0" collapsed="false">
      <c r="A4" s="21" t="n">
        <f aca="false">IF('Öğrenci Listesi'!$A4="","",'Öğrenci Listesi'!$A4)</f>
        <v>1</v>
      </c>
      <c r="B4" s="21" t="str">
        <f aca="false">IF('Öğrenci Listesi'!$A4="","",'Öğrenci Listesi'!$D4)</f>
        <v>23030001</v>
      </c>
      <c r="C4" s="23" t="str">
        <f aca="false">IF('Öğrenci Listesi'!$A4="","",'Öğrenci Listesi'!$E4)</f>
        <v>(ÖRNEK) Ece AKIN</v>
      </c>
      <c r="D4" s="21" t="n">
        <f aca="false">IF($A4="","",'Danışman Puan Girişi'!$I4)</f>
        <v>72</v>
      </c>
      <c r="E4" s="21" t="n">
        <f aca="false">IF($A4="","",'Danışman Puan Girişi'!$O4)</f>
        <v>81</v>
      </c>
      <c r="F4" s="21" t="n">
        <f aca="false">IF($A4="","",'Danışman Puan Girişi'!$T4)</f>
        <v>83</v>
      </c>
      <c r="G4" s="21" t="n">
        <f aca="false">IF($A4="","",'Danışman Puan Girişi'!$AB4)</f>
        <v>82</v>
      </c>
      <c r="H4" s="21" t="n">
        <f aca="false">IF($A4="","",IF($P4="","",IFERROR(INDEX('Jüri Puan Girişi'!$I$6:$I$55,$P4),"")))</f>
        <v>39</v>
      </c>
      <c r="I4" s="21" t="n">
        <f aca="false">IF(OR($A4="",$P4="",$Q4=""),"",IFERROR(INDEX('Jüri Puan Girişi'!$A$6:$BF$55,$P4,13+($Q4-1)*9+7),""))</f>
        <v>66</v>
      </c>
      <c r="J4" s="21" t="n">
        <f aca="false">IF($A4="","",IF($P4="","",IFERROR(INDEX('Jüri Puan Girişi'!$M$6:$M$55,$P4),"")))</f>
        <v>47</v>
      </c>
      <c r="K4" s="21" t="n">
        <f aca="false">IF(OR($A4="",$P4="",$Q4=""),"",IFERROR(INDEX('Jüri Puan Girişi'!$A$6:$BF$55,$P4,13+($Q4-1)*9+8),""))</f>
        <v>79</v>
      </c>
      <c r="L4" s="21" t="n">
        <f aca="false">IF(OR($A4="",$P4="",$Q4=""),"",IFERROR(INDEX('Jüri Puan Girişi'!$A$6:$BF$55,$P4,13+($Q4-1)*9+9),""))</f>
        <v>72.5</v>
      </c>
      <c r="M4" s="21" t="n">
        <f aca="false">IF($A4="","",IF(OR($D4="",$E4="",$F4="",$L4="",AND('Danışman Puan Girişi'!$AD4&lt;&gt;"Evet",$G4="")),"",ROUND($D4*Kılavuz!$C$31+$E4*Kılavuz!$C$32+$F4*Kılavuz!$C$33+(IF('Danışman Puan Girişi'!$AD4="Evet",0,$G4))*Kılavuz!$C$34+$L4*Kılavuz!$C$35,2)))</f>
        <v>77.6</v>
      </c>
      <c r="N4" s="23" t="str">
        <f aca="false">IF($A4="","",IF($Q4&gt;4,"Kapasite dışı: projede 4’ten fazla öğrenci",IF(OR(COUNTIF('Öğrenci Listesi'!$A$4:$A$253,$A4)&lt;3,COUNTIF('Öğrenci Listesi'!$A$4:$A$253,$A4)&gt;4),"Grup büyüklüğü 3–4 aralığı dışında",IF($B4="","Öğrenci No eksik",IF($C4="","Ad Soyad eksik",IF($D4="","Ara Rapor puanları eksik",IF($E4="","Ara Sunum puanları eksik",IF($F4="","Süreç Takibi puanları eksik",IF(AND('Danışman Puan Girişi'!$AD4&lt;&gt;"Evet",$G4=""),"Final Raporu puanları eksik",IF($L4="",IF(AND($I4="",$K4=""),"Final Sunumu jüri puanları eksik",IF($I4="","Final Sunumu – Jüri 1 puanları eksik","Final Sunumu – Jüri 2 puanları eksik")),IF(AND('Danışman Puan Girişi'!$AD4="Evet",$R4="Katılmadı"),"Tamamlandı (Final Raporu teslim edilmedi: 0 puan; Final Sunumu'na katılmadı: 0 puan)",IF('Danışman Puan Girişi'!$AD4="Evet","Tamamlandı (Final Raporu teslim edilmedi: 0 puan)",IF($R4="Katılmadı","Tamamlandı (Final Sunumu'na katılmadı: 0 puan)","Tamamlandı")))))))))))))</f>
        <v>Grup büyüklüğü 3–4 aralığı dışında</v>
      </c>
      <c r="O4" s="21" t="str">
        <f aca="false">IF($A4="","",$A4&amp;"#"&amp;$Q4)</f>
        <v>1#1</v>
      </c>
      <c r="P4" s="21" t="n">
        <f aca="false">IF($A4="","",IFERROR(MATCH($A4,'Jüri Puan Girişi'!$A$6:$A$55,0),""))</f>
        <v>1</v>
      </c>
      <c r="Q4" s="21" t="n">
        <f aca="false">IF($A4="","",COUNTIF('Öğrenci Listesi'!$A$4:$A4,'Öğrenci Listesi'!$A4))</f>
        <v>1</v>
      </c>
      <c r="R4" s="21" t="n">
        <f aca="false">IF(OR($A4="",$P4="",$Q4=""),"",IFERROR(INDEX('Jüri Puan Girişi'!$A$6:$BF$55,$P4,13+($Q4-1)*9+2),""))</f>
        <v>0</v>
      </c>
    </row>
    <row r="5" customFormat="false" ht="19.5" hidden="false" customHeight="true" outlineLevel="0" collapsed="false">
      <c r="A5" s="21" t="n">
        <f aca="false">IF('Öğrenci Listesi'!$A5="","",'Öğrenci Listesi'!$A5)</f>
        <v>1</v>
      </c>
      <c r="B5" s="21" t="str">
        <f aca="false">IF('Öğrenci Listesi'!$A5="","",'Öğrenci Listesi'!$D5)</f>
        <v>23030002</v>
      </c>
      <c r="C5" s="23" t="str">
        <f aca="false">IF('Öğrenci Listesi'!$A5="","",'Öğrenci Listesi'!$E5)</f>
        <v>(ÖRNEK) Kaan DEMİRTAŞ</v>
      </c>
      <c r="D5" s="21" t="n">
        <f aca="false">IF($A5="","",'Danışman Puan Girişi'!$I5)</f>
        <v>76</v>
      </c>
      <c r="E5" s="21" t="n">
        <f aca="false">IF($A5="","",'Danışman Puan Girişi'!$O5)</f>
        <v>79</v>
      </c>
      <c r="F5" s="21" t="n">
        <f aca="false">IF($A5="","",'Danışman Puan Girişi'!$T5)</f>
        <v>83</v>
      </c>
      <c r="G5" s="21" t="n">
        <f aca="false">IF($A5="","",'Danışman Puan Girişi'!$AB5)</f>
        <v>80</v>
      </c>
      <c r="H5" s="21" t="n">
        <f aca="false">IF($A5="","",IF($P5="","",IFERROR(INDEX('Jüri Puan Girişi'!$I$6:$I$55,$P5),"")))</f>
        <v>39</v>
      </c>
      <c r="I5" s="21" t="str">
        <f aca="false">IF(OR($A5="",$P5="",$Q5=""),"",IFERROR(INDEX('Jüri Puan Girişi'!$A$6:$BF$55,$P5,13+($Q5-1)*9+7),""))</f>
        <v/>
      </c>
      <c r="J5" s="21" t="n">
        <f aca="false">IF($A5="","",IF($P5="","",IFERROR(INDEX('Jüri Puan Girişi'!$M$6:$M$55,$P5),"")))</f>
        <v>47</v>
      </c>
      <c r="K5" s="21" t="str">
        <f aca="false">IF(OR($A5="",$P5="",$Q5=""),"",IFERROR(INDEX('Jüri Puan Girişi'!$A$6:$BF$55,$P5,13+($Q5-1)*9+8),""))</f>
        <v/>
      </c>
      <c r="L5" s="21" t="n">
        <f aca="false">IF(OR($A5="",$P5="",$Q5=""),"",IFERROR(INDEX('Jüri Puan Girişi'!$A$6:$BF$55,$P5,13+($Q5-1)*9+9),""))</f>
        <v>0</v>
      </c>
      <c r="M5" s="21" t="n">
        <f aca="false">IF($A5="","",IF(OR($D5="",$E5="",$F5="",$L5="",AND('Danışman Puan Girişi'!$AD5&lt;&gt;"Evet",$G5="")),"",ROUND($D5*Kılavuz!$C$31+$E5*Kılavuz!$C$32+$F5*Kılavuz!$C$33+(IF('Danışman Puan Girişi'!$AD5="Evet",0,$G5))*Kılavuz!$C$34+$L5*Kılavuz!$C$35,2)))</f>
        <v>55.55</v>
      </c>
      <c r="N5" s="23" t="str">
        <f aca="false">IF($A5="","",IF($Q5&gt;4,"Kapasite dışı: projede 4’ten fazla öğrenci",IF(OR(COUNTIF('Öğrenci Listesi'!$A$4:$A$253,$A5)&lt;3,COUNTIF('Öğrenci Listesi'!$A$4:$A$253,$A5)&gt;4),"Grup büyüklüğü 3–4 aralığı dışında",IF($B5="","Öğrenci No eksik",IF($C5="","Ad Soyad eksik",IF($D5="","Ara Rapor puanları eksik",IF($E5="","Ara Sunum puanları eksik",IF($F5="","Süreç Takibi puanları eksik",IF(AND('Danışman Puan Girişi'!$AD5&lt;&gt;"Evet",$G5=""),"Final Raporu puanları eksik",IF($L5="",IF(AND($I5="",$K5=""),"Final Sunumu jüri puanları eksik",IF($I5="","Final Sunumu – Jüri 1 puanları eksik","Final Sunumu – Jüri 2 puanları eksik")),IF(AND('Danışman Puan Girişi'!$AD5="Evet",$R5="Katılmadı"),"Tamamlandı (Final Raporu teslim edilmedi: 0 puan; Final Sunumu'na katılmadı: 0 puan)",IF('Danışman Puan Girişi'!$AD5="Evet","Tamamlandı (Final Raporu teslim edilmedi: 0 puan)",IF($R5="Katılmadı","Tamamlandı (Final Sunumu'na katılmadı: 0 puan)","Tamamlandı")))))))))))))</f>
        <v>Grup büyüklüğü 3–4 aralığı dışında</v>
      </c>
      <c r="O5" s="21" t="str">
        <f aca="false">IF($A5="","",$A5&amp;"#"&amp;$Q5)</f>
        <v>1#2</v>
      </c>
      <c r="P5" s="21" t="n">
        <f aca="false">IF($A5="","",IFERROR(MATCH($A5,'Jüri Puan Girişi'!$A$6:$A$55,0),""))</f>
        <v>1</v>
      </c>
      <c r="Q5" s="21" t="n">
        <f aca="false">IF($A5="","",COUNTIF('Öğrenci Listesi'!$A$4:$A5,'Öğrenci Listesi'!$A5))</f>
        <v>2</v>
      </c>
      <c r="R5" s="21" t="str">
        <f aca="false">IF(OR($A5="",$P5="",$Q5=""),"",IFERROR(INDEX('Jüri Puan Girişi'!$A$6:$BF$55,$P5,13+($Q5-1)*9+2),""))</f>
        <v>Katılmadı</v>
      </c>
    </row>
    <row r="6" customFormat="false" ht="19.5" hidden="false" customHeight="true" outlineLevel="0" collapsed="false">
      <c r="A6" s="21" t="str">
        <f aca="false">IF('Öğrenci Listesi'!$A6="","",'Öğrenci Listesi'!$A6)</f>
        <v/>
      </c>
      <c r="B6" s="21" t="str">
        <f aca="false">IF('Öğrenci Listesi'!$A6="","",'Öğrenci Listesi'!$D6)</f>
        <v/>
      </c>
      <c r="C6" s="23" t="str">
        <f aca="false">IF('Öğrenci Listesi'!$A6="","",'Öğrenci Listesi'!$E6)</f>
        <v/>
      </c>
      <c r="D6" s="21" t="str">
        <f aca="false">IF($A6="","",'Danışman Puan Girişi'!$I6)</f>
        <v/>
      </c>
      <c r="E6" s="21" t="str">
        <f aca="false">IF($A6="","",'Danışman Puan Girişi'!$O6)</f>
        <v/>
      </c>
      <c r="F6" s="21" t="str">
        <f aca="false">IF($A6="","",'Danışman Puan Girişi'!$T6)</f>
        <v/>
      </c>
      <c r="G6" s="21" t="str">
        <f aca="false">IF($A6="","",'Danışman Puan Girişi'!$AB6)</f>
        <v/>
      </c>
      <c r="H6" s="21" t="str">
        <f aca="false">IF($A6="","",IF($P6="","",IFERROR(INDEX('Jüri Puan Girişi'!$I$6:$I$55,$P6),"")))</f>
        <v/>
      </c>
      <c r="I6" s="21" t="str">
        <f aca="false">IF(OR($A6="",$P6="",$Q6=""),"",IFERROR(INDEX('Jüri Puan Girişi'!$A$6:$BF$55,$P6,13+($Q6-1)*9+7),""))</f>
        <v/>
      </c>
      <c r="J6" s="21" t="str">
        <f aca="false">IF($A6="","",IF($P6="","",IFERROR(INDEX('Jüri Puan Girişi'!$M$6:$M$55,$P6),"")))</f>
        <v/>
      </c>
      <c r="K6" s="21" t="str">
        <f aca="false">IF(OR($A6="",$P6="",$Q6=""),"",IFERROR(INDEX('Jüri Puan Girişi'!$A$6:$BF$55,$P6,13+($Q6-1)*9+8),""))</f>
        <v/>
      </c>
      <c r="L6" s="21" t="str">
        <f aca="false">IF(OR($A6="",$P6="",$Q6=""),"",IFERROR(INDEX('Jüri Puan Girişi'!$A$6:$BF$55,$P6,13+($Q6-1)*9+9),""))</f>
        <v/>
      </c>
      <c r="M6" s="21" t="str">
        <f aca="false">IF($A6="","",IF(OR($D6="",$E6="",$F6="",$L6="",AND('Danışman Puan Girişi'!$AD6&lt;&gt;"Evet",$G6="")),"",ROUND($D6*Kılavuz!$C$31+$E6*Kılavuz!$C$32+$F6*Kılavuz!$C$33+(IF('Danışman Puan Girişi'!$AD6="Evet",0,$G6))*Kılavuz!$C$34+$L6*Kılavuz!$C$35,2)))</f>
        <v/>
      </c>
      <c r="N6" s="23" t="str">
        <f aca="false">IF($A6="","",IF($Q6&gt;4,"Kapasite dışı: projede 4’ten fazla öğrenci",IF(OR(COUNTIF('Öğrenci Listesi'!$A$4:$A$253,$A6)&lt;3,COUNTIF('Öğrenci Listesi'!$A$4:$A$253,$A6)&gt;4),"Grup büyüklüğü 3–4 aralığı dışında",IF($B6="","Öğrenci No eksik",IF($C6="","Ad Soyad eksik",IF($D6="","Ara Rapor puanları eksik",IF($E6="","Ara Sunum puanları eksik",IF($F6="","Süreç Takibi puanları eksik",IF(AND('Danışman Puan Girişi'!$AD6&lt;&gt;"Evet",$G6=""),"Final Raporu puanları eksik",IF($L6="",IF(AND($I6="",$K6=""),"Final Sunumu jüri puanları eksik",IF($I6="","Final Sunumu – Jüri 1 puanları eksik","Final Sunumu – Jüri 2 puanları eksik")),IF(AND('Danışman Puan Girişi'!$AD6="Evet",$R6="Katılmadı"),"Tamamlandı (Final Raporu teslim edilmedi: 0 puan; Final Sunumu'na katılmadı: 0 puan)",IF('Danışman Puan Girişi'!$AD6="Evet","Tamamlandı (Final Raporu teslim edilmedi: 0 puan)",IF($R6="Katılmadı","Tamamlandı (Final Sunumu'na katılmadı: 0 puan)","Tamamlandı")))))))))))))</f>
        <v/>
      </c>
      <c r="O6" s="21" t="str">
        <f aca="false">IF($A6="","",$A6&amp;"#"&amp;$Q6)</f>
        <v/>
      </c>
      <c r="P6" s="21" t="str">
        <f aca="false">IF($A6="","",IFERROR(MATCH($A6,'Jüri Puan Girişi'!$A$6:$A$55,0),""))</f>
        <v/>
      </c>
      <c r="Q6" s="21" t="str">
        <f aca="false">IF($A6="","",COUNTIF('Öğrenci Listesi'!$A$4:$A6,'Öğrenci Listesi'!$A6))</f>
        <v/>
      </c>
      <c r="R6" s="21" t="str">
        <f aca="false">IF(OR($A6="",$P6="",$Q6=""),"",IFERROR(INDEX('Jüri Puan Girişi'!$A$6:$BF$55,$P6,13+($Q6-1)*9+2),""))</f>
        <v/>
      </c>
    </row>
    <row r="7" customFormat="false" ht="19.5" hidden="false" customHeight="true" outlineLevel="0" collapsed="false">
      <c r="A7" s="21" t="str">
        <f aca="false">IF('Öğrenci Listesi'!$A7="","",'Öğrenci Listesi'!$A7)</f>
        <v/>
      </c>
      <c r="B7" s="21" t="str">
        <f aca="false">IF('Öğrenci Listesi'!$A7="","",'Öğrenci Listesi'!$D7)</f>
        <v/>
      </c>
      <c r="C7" s="23" t="str">
        <f aca="false">IF('Öğrenci Listesi'!$A7="","",'Öğrenci Listesi'!$E7)</f>
        <v/>
      </c>
      <c r="D7" s="21" t="str">
        <f aca="false">IF($A7="","",'Danışman Puan Girişi'!$I7)</f>
        <v/>
      </c>
      <c r="E7" s="21" t="str">
        <f aca="false">IF($A7="","",'Danışman Puan Girişi'!$O7)</f>
        <v/>
      </c>
      <c r="F7" s="21" t="str">
        <f aca="false">IF($A7="","",'Danışman Puan Girişi'!$T7)</f>
        <v/>
      </c>
      <c r="G7" s="21" t="str">
        <f aca="false">IF($A7="","",'Danışman Puan Girişi'!$AB7)</f>
        <v/>
      </c>
      <c r="H7" s="21" t="str">
        <f aca="false">IF($A7="","",IF($P7="","",IFERROR(INDEX('Jüri Puan Girişi'!$I$6:$I$55,$P7),"")))</f>
        <v/>
      </c>
      <c r="I7" s="21" t="str">
        <f aca="false">IF(OR($A7="",$P7="",$Q7=""),"",IFERROR(INDEX('Jüri Puan Girişi'!$A$6:$BF$55,$P7,13+($Q7-1)*9+7),""))</f>
        <v/>
      </c>
      <c r="J7" s="21" t="str">
        <f aca="false">IF($A7="","",IF($P7="","",IFERROR(INDEX('Jüri Puan Girişi'!$M$6:$M$55,$P7),"")))</f>
        <v/>
      </c>
      <c r="K7" s="21" t="str">
        <f aca="false">IF(OR($A7="",$P7="",$Q7=""),"",IFERROR(INDEX('Jüri Puan Girişi'!$A$6:$BF$55,$P7,13+($Q7-1)*9+8),""))</f>
        <v/>
      </c>
      <c r="L7" s="21" t="str">
        <f aca="false">IF(OR($A7="",$P7="",$Q7=""),"",IFERROR(INDEX('Jüri Puan Girişi'!$A$6:$BF$55,$P7,13+($Q7-1)*9+9),""))</f>
        <v/>
      </c>
      <c r="M7" s="21" t="str">
        <f aca="false">IF($A7="","",IF(OR($D7="",$E7="",$F7="",$L7="",AND('Danışman Puan Girişi'!$AD7&lt;&gt;"Evet",$G7="")),"",ROUND($D7*Kılavuz!$C$31+$E7*Kılavuz!$C$32+$F7*Kılavuz!$C$33+(IF('Danışman Puan Girişi'!$AD7="Evet",0,$G7))*Kılavuz!$C$34+$L7*Kılavuz!$C$35,2)))</f>
        <v/>
      </c>
      <c r="N7" s="23" t="str">
        <f aca="false">IF($A7="","",IF($Q7&gt;4,"Kapasite dışı: projede 4’ten fazla öğrenci",IF(OR(COUNTIF('Öğrenci Listesi'!$A$4:$A$253,$A7)&lt;3,COUNTIF('Öğrenci Listesi'!$A$4:$A$253,$A7)&gt;4),"Grup büyüklüğü 3–4 aralığı dışında",IF($B7="","Öğrenci No eksik",IF($C7="","Ad Soyad eksik",IF($D7="","Ara Rapor puanları eksik",IF($E7="","Ara Sunum puanları eksik",IF($F7="","Süreç Takibi puanları eksik",IF(AND('Danışman Puan Girişi'!$AD7&lt;&gt;"Evet",$G7=""),"Final Raporu puanları eksik",IF($L7="",IF(AND($I7="",$K7=""),"Final Sunumu jüri puanları eksik",IF($I7="","Final Sunumu – Jüri 1 puanları eksik","Final Sunumu – Jüri 2 puanları eksik")),IF(AND('Danışman Puan Girişi'!$AD7="Evet",$R7="Katılmadı"),"Tamamlandı (Final Raporu teslim edilmedi: 0 puan; Final Sunumu'na katılmadı: 0 puan)",IF('Danışman Puan Girişi'!$AD7="Evet","Tamamlandı (Final Raporu teslim edilmedi: 0 puan)",IF($R7="Katılmadı","Tamamlandı (Final Sunumu'na katılmadı: 0 puan)","Tamamlandı")))))))))))))</f>
        <v/>
      </c>
      <c r="O7" s="21" t="str">
        <f aca="false">IF($A7="","",$A7&amp;"#"&amp;$Q7)</f>
        <v/>
      </c>
      <c r="P7" s="21" t="str">
        <f aca="false">IF($A7="","",IFERROR(MATCH($A7,'Jüri Puan Girişi'!$A$6:$A$55,0),""))</f>
        <v/>
      </c>
      <c r="Q7" s="21" t="str">
        <f aca="false">IF($A7="","",COUNTIF('Öğrenci Listesi'!$A$4:$A7,'Öğrenci Listesi'!$A7))</f>
        <v/>
      </c>
      <c r="R7" s="21" t="str">
        <f aca="false">IF(OR($A7="",$P7="",$Q7=""),"",IFERROR(INDEX('Jüri Puan Girişi'!$A$6:$BF$55,$P7,13+($Q7-1)*9+2),""))</f>
        <v/>
      </c>
    </row>
    <row r="8" customFormat="false" ht="19.5" hidden="false" customHeight="true" outlineLevel="0" collapsed="false">
      <c r="A8" s="21" t="str">
        <f aca="false">IF('Öğrenci Listesi'!$A8="","",'Öğrenci Listesi'!$A8)</f>
        <v/>
      </c>
      <c r="B8" s="21" t="str">
        <f aca="false">IF('Öğrenci Listesi'!$A8="","",'Öğrenci Listesi'!$D8)</f>
        <v/>
      </c>
      <c r="C8" s="23" t="str">
        <f aca="false">IF('Öğrenci Listesi'!$A8="","",'Öğrenci Listesi'!$E8)</f>
        <v/>
      </c>
      <c r="D8" s="21" t="str">
        <f aca="false">IF($A8="","",'Danışman Puan Girişi'!$I8)</f>
        <v/>
      </c>
      <c r="E8" s="21" t="str">
        <f aca="false">IF($A8="","",'Danışman Puan Girişi'!$O8)</f>
        <v/>
      </c>
      <c r="F8" s="21" t="str">
        <f aca="false">IF($A8="","",'Danışman Puan Girişi'!$T8)</f>
        <v/>
      </c>
      <c r="G8" s="21" t="str">
        <f aca="false">IF($A8="","",'Danışman Puan Girişi'!$AB8)</f>
        <v/>
      </c>
      <c r="H8" s="21" t="str">
        <f aca="false">IF($A8="","",IF($P8="","",IFERROR(INDEX('Jüri Puan Girişi'!$I$6:$I$55,$P8),"")))</f>
        <v/>
      </c>
      <c r="I8" s="21" t="str">
        <f aca="false">IF(OR($A8="",$P8="",$Q8=""),"",IFERROR(INDEX('Jüri Puan Girişi'!$A$6:$BF$55,$P8,13+($Q8-1)*9+7),""))</f>
        <v/>
      </c>
      <c r="J8" s="21" t="str">
        <f aca="false">IF($A8="","",IF($P8="","",IFERROR(INDEX('Jüri Puan Girişi'!$M$6:$M$55,$P8),"")))</f>
        <v/>
      </c>
      <c r="K8" s="21" t="str">
        <f aca="false">IF(OR($A8="",$P8="",$Q8=""),"",IFERROR(INDEX('Jüri Puan Girişi'!$A$6:$BF$55,$P8,13+($Q8-1)*9+8),""))</f>
        <v/>
      </c>
      <c r="L8" s="21" t="str">
        <f aca="false">IF(OR($A8="",$P8="",$Q8=""),"",IFERROR(INDEX('Jüri Puan Girişi'!$A$6:$BF$55,$P8,13+($Q8-1)*9+9),""))</f>
        <v/>
      </c>
      <c r="M8" s="21" t="str">
        <f aca="false">IF($A8="","",IF(OR($D8="",$E8="",$F8="",$L8="",AND('Danışman Puan Girişi'!$AD8&lt;&gt;"Evet",$G8="")),"",ROUND($D8*Kılavuz!$C$31+$E8*Kılavuz!$C$32+$F8*Kılavuz!$C$33+(IF('Danışman Puan Girişi'!$AD8="Evet",0,$G8))*Kılavuz!$C$34+$L8*Kılavuz!$C$35,2)))</f>
        <v/>
      </c>
      <c r="N8" s="23" t="str">
        <f aca="false">IF($A8="","",IF($Q8&gt;4,"Kapasite dışı: projede 4’ten fazla öğrenci",IF(OR(COUNTIF('Öğrenci Listesi'!$A$4:$A$253,$A8)&lt;3,COUNTIF('Öğrenci Listesi'!$A$4:$A$253,$A8)&gt;4),"Grup büyüklüğü 3–4 aralığı dışında",IF($B8="","Öğrenci No eksik",IF($C8="","Ad Soyad eksik",IF($D8="","Ara Rapor puanları eksik",IF($E8="","Ara Sunum puanları eksik",IF($F8="","Süreç Takibi puanları eksik",IF(AND('Danışman Puan Girişi'!$AD8&lt;&gt;"Evet",$G8=""),"Final Raporu puanları eksik",IF($L8="",IF(AND($I8="",$K8=""),"Final Sunumu jüri puanları eksik",IF($I8="","Final Sunumu – Jüri 1 puanları eksik","Final Sunumu – Jüri 2 puanları eksik")),IF(AND('Danışman Puan Girişi'!$AD8="Evet",$R8="Katılmadı"),"Tamamlandı (Final Raporu teslim edilmedi: 0 puan; Final Sunumu'na katılmadı: 0 puan)",IF('Danışman Puan Girişi'!$AD8="Evet","Tamamlandı (Final Raporu teslim edilmedi: 0 puan)",IF($R8="Katılmadı","Tamamlandı (Final Sunumu'na katılmadı: 0 puan)","Tamamlandı")))))))))))))</f>
        <v/>
      </c>
      <c r="O8" s="21" t="str">
        <f aca="false">IF($A8="","",$A8&amp;"#"&amp;$Q8)</f>
        <v/>
      </c>
      <c r="P8" s="21" t="str">
        <f aca="false">IF($A8="","",IFERROR(MATCH($A8,'Jüri Puan Girişi'!$A$6:$A$55,0),""))</f>
        <v/>
      </c>
      <c r="Q8" s="21" t="str">
        <f aca="false">IF($A8="","",COUNTIF('Öğrenci Listesi'!$A$4:$A8,'Öğrenci Listesi'!$A8))</f>
        <v/>
      </c>
      <c r="R8" s="21" t="str">
        <f aca="false">IF(OR($A8="",$P8="",$Q8=""),"",IFERROR(INDEX('Jüri Puan Girişi'!$A$6:$BF$55,$P8,13+($Q8-1)*9+2),""))</f>
        <v/>
      </c>
    </row>
    <row r="9" customFormat="false" ht="19.5" hidden="false" customHeight="true" outlineLevel="0" collapsed="false">
      <c r="A9" s="21" t="str">
        <f aca="false">IF('Öğrenci Listesi'!$A9="","",'Öğrenci Listesi'!$A9)</f>
        <v/>
      </c>
      <c r="B9" s="21" t="str">
        <f aca="false">IF('Öğrenci Listesi'!$A9="","",'Öğrenci Listesi'!$D9)</f>
        <v/>
      </c>
      <c r="C9" s="23" t="str">
        <f aca="false">IF('Öğrenci Listesi'!$A9="","",'Öğrenci Listesi'!$E9)</f>
        <v/>
      </c>
      <c r="D9" s="21" t="str">
        <f aca="false">IF($A9="","",'Danışman Puan Girişi'!$I9)</f>
        <v/>
      </c>
      <c r="E9" s="21" t="str">
        <f aca="false">IF($A9="","",'Danışman Puan Girişi'!$O9)</f>
        <v/>
      </c>
      <c r="F9" s="21" t="str">
        <f aca="false">IF($A9="","",'Danışman Puan Girişi'!$T9)</f>
        <v/>
      </c>
      <c r="G9" s="21" t="str">
        <f aca="false">IF($A9="","",'Danışman Puan Girişi'!$AB9)</f>
        <v/>
      </c>
      <c r="H9" s="21" t="str">
        <f aca="false">IF($A9="","",IF($P9="","",IFERROR(INDEX('Jüri Puan Girişi'!$I$6:$I$55,$P9),"")))</f>
        <v/>
      </c>
      <c r="I9" s="21" t="str">
        <f aca="false">IF(OR($A9="",$P9="",$Q9=""),"",IFERROR(INDEX('Jüri Puan Girişi'!$A$6:$BF$55,$P9,13+($Q9-1)*9+7),""))</f>
        <v/>
      </c>
      <c r="J9" s="21" t="str">
        <f aca="false">IF($A9="","",IF($P9="","",IFERROR(INDEX('Jüri Puan Girişi'!$M$6:$M$55,$P9),"")))</f>
        <v/>
      </c>
      <c r="K9" s="21" t="str">
        <f aca="false">IF(OR($A9="",$P9="",$Q9=""),"",IFERROR(INDEX('Jüri Puan Girişi'!$A$6:$BF$55,$P9,13+($Q9-1)*9+8),""))</f>
        <v/>
      </c>
      <c r="L9" s="21" t="str">
        <f aca="false">IF(OR($A9="",$P9="",$Q9=""),"",IFERROR(INDEX('Jüri Puan Girişi'!$A$6:$BF$55,$P9,13+($Q9-1)*9+9),""))</f>
        <v/>
      </c>
      <c r="M9" s="21" t="str">
        <f aca="false">IF($A9="","",IF(OR($D9="",$E9="",$F9="",$L9="",AND('Danışman Puan Girişi'!$AD9&lt;&gt;"Evet",$G9="")),"",ROUND($D9*Kılavuz!$C$31+$E9*Kılavuz!$C$32+$F9*Kılavuz!$C$33+(IF('Danışman Puan Girişi'!$AD9="Evet",0,$G9))*Kılavuz!$C$34+$L9*Kılavuz!$C$35,2)))</f>
        <v/>
      </c>
      <c r="N9" s="23" t="str">
        <f aca="false">IF($A9="","",IF($Q9&gt;4,"Kapasite dışı: projede 4’ten fazla öğrenci",IF(OR(COUNTIF('Öğrenci Listesi'!$A$4:$A$253,$A9)&lt;3,COUNTIF('Öğrenci Listesi'!$A$4:$A$253,$A9)&gt;4),"Grup büyüklüğü 3–4 aralığı dışında",IF($B9="","Öğrenci No eksik",IF($C9="","Ad Soyad eksik",IF($D9="","Ara Rapor puanları eksik",IF($E9="","Ara Sunum puanları eksik",IF($F9="","Süreç Takibi puanları eksik",IF(AND('Danışman Puan Girişi'!$AD9&lt;&gt;"Evet",$G9=""),"Final Raporu puanları eksik",IF($L9="",IF(AND($I9="",$K9=""),"Final Sunumu jüri puanları eksik",IF($I9="","Final Sunumu – Jüri 1 puanları eksik","Final Sunumu – Jüri 2 puanları eksik")),IF(AND('Danışman Puan Girişi'!$AD9="Evet",$R9="Katılmadı"),"Tamamlandı (Final Raporu teslim edilmedi: 0 puan; Final Sunumu'na katılmadı: 0 puan)",IF('Danışman Puan Girişi'!$AD9="Evet","Tamamlandı (Final Raporu teslim edilmedi: 0 puan)",IF($R9="Katılmadı","Tamamlandı (Final Sunumu'na katılmadı: 0 puan)","Tamamlandı")))))))))))))</f>
        <v/>
      </c>
      <c r="O9" s="21" t="str">
        <f aca="false">IF($A9="","",$A9&amp;"#"&amp;$Q9)</f>
        <v/>
      </c>
      <c r="P9" s="21" t="str">
        <f aca="false">IF($A9="","",IFERROR(MATCH($A9,'Jüri Puan Girişi'!$A$6:$A$55,0),""))</f>
        <v/>
      </c>
      <c r="Q9" s="21" t="str">
        <f aca="false">IF($A9="","",COUNTIF('Öğrenci Listesi'!$A$4:$A9,'Öğrenci Listesi'!$A9))</f>
        <v/>
      </c>
      <c r="R9" s="21" t="str">
        <f aca="false">IF(OR($A9="",$P9="",$Q9=""),"",IFERROR(INDEX('Jüri Puan Girişi'!$A$6:$BF$55,$P9,13+($Q9-1)*9+2),""))</f>
        <v/>
      </c>
    </row>
    <row r="10" customFormat="false" ht="19.5" hidden="false" customHeight="true" outlineLevel="0" collapsed="false">
      <c r="A10" s="21" t="str">
        <f aca="false">IF('Öğrenci Listesi'!$A10="","",'Öğrenci Listesi'!$A10)</f>
        <v/>
      </c>
      <c r="B10" s="21" t="str">
        <f aca="false">IF('Öğrenci Listesi'!$A10="","",'Öğrenci Listesi'!$D10)</f>
        <v/>
      </c>
      <c r="C10" s="23" t="str">
        <f aca="false">IF('Öğrenci Listesi'!$A10="","",'Öğrenci Listesi'!$E10)</f>
        <v/>
      </c>
      <c r="D10" s="21" t="str">
        <f aca="false">IF($A10="","",'Danışman Puan Girişi'!$I10)</f>
        <v/>
      </c>
      <c r="E10" s="21" t="str">
        <f aca="false">IF($A10="","",'Danışman Puan Girişi'!$O10)</f>
        <v/>
      </c>
      <c r="F10" s="21" t="str">
        <f aca="false">IF($A10="","",'Danışman Puan Girişi'!$T10)</f>
        <v/>
      </c>
      <c r="G10" s="21" t="str">
        <f aca="false">IF($A10="","",'Danışman Puan Girişi'!$AB10)</f>
        <v/>
      </c>
      <c r="H10" s="21" t="str">
        <f aca="false">IF($A10="","",IF($P10="","",IFERROR(INDEX('Jüri Puan Girişi'!$I$6:$I$55,$P10),"")))</f>
        <v/>
      </c>
      <c r="I10" s="21" t="str">
        <f aca="false">IF(OR($A10="",$P10="",$Q10=""),"",IFERROR(INDEX('Jüri Puan Girişi'!$A$6:$BF$55,$P10,13+($Q10-1)*9+7),""))</f>
        <v/>
      </c>
      <c r="J10" s="21" t="str">
        <f aca="false">IF($A10="","",IF($P10="","",IFERROR(INDEX('Jüri Puan Girişi'!$M$6:$M$55,$P10),"")))</f>
        <v/>
      </c>
      <c r="K10" s="21" t="str">
        <f aca="false">IF(OR($A10="",$P10="",$Q10=""),"",IFERROR(INDEX('Jüri Puan Girişi'!$A$6:$BF$55,$P10,13+($Q10-1)*9+8),""))</f>
        <v/>
      </c>
      <c r="L10" s="21" t="str">
        <f aca="false">IF(OR($A10="",$P10="",$Q10=""),"",IFERROR(INDEX('Jüri Puan Girişi'!$A$6:$BF$55,$P10,13+($Q10-1)*9+9),""))</f>
        <v/>
      </c>
      <c r="M10" s="21" t="str">
        <f aca="false">IF($A10="","",IF(OR($D10="",$E10="",$F10="",$L10="",AND('Danışman Puan Girişi'!$AD10&lt;&gt;"Evet",$G10="")),"",ROUND($D10*Kılavuz!$C$31+$E10*Kılavuz!$C$32+$F10*Kılavuz!$C$33+(IF('Danışman Puan Girişi'!$AD10="Evet",0,$G10))*Kılavuz!$C$34+$L10*Kılavuz!$C$35,2)))</f>
        <v/>
      </c>
      <c r="N10" s="23" t="str">
        <f aca="false">IF($A10="","",IF($Q10&gt;4,"Kapasite dışı: projede 4’ten fazla öğrenci",IF(OR(COUNTIF('Öğrenci Listesi'!$A$4:$A$253,$A10)&lt;3,COUNTIF('Öğrenci Listesi'!$A$4:$A$253,$A10)&gt;4),"Grup büyüklüğü 3–4 aralığı dışında",IF($B10="","Öğrenci No eksik",IF($C10="","Ad Soyad eksik",IF($D10="","Ara Rapor puanları eksik",IF($E10="","Ara Sunum puanları eksik",IF($F10="","Süreç Takibi puanları eksik",IF(AND('Danışman Puan Girişi'!$AD10&lt;&gt;"Evet",$G10=""),"Final Raporu puanları eksik",IF($L10="",IF(AND($I10="",$K10=""),"Final Sunumu jüri puanları eksik",IF($I10="","Final Sunumu – Jüri 1 puanları eksik","Final Sunumu – Jüri 2 puanları eksik")),IF(AND('Danışman Puan Girişi'!$AD10="Evet",$R10="Katılmadı"),"Tamamlandı (Final Raporu teslim edilmedi: 0 puan; Final Sunumu'na katılmadı: 0 puan)",IF('Danışman Puan Girişi'!$AD10="Evet","Tamamlandı (Final Raporu teslim edilmedi: 0 puan)",IF($R10="Katılmadı","Tamamlandı (Final Sunumu'na katılmadı: 0 puan)","Tamamlandı")))))))))))))</f>
        <v/>
      </c>
      <c r="O10" s="21" t="str">
        <f aca="false">IF($A10="","",$A10&amp;"#"&amp;$Q10)</f>
        <v/>
      </c>
      <c r="P10" s="21" t="str">
        <f aca="false">IF($A10="","",IFERROR(MATCH($A10,'Jüri Puan Girişi'!$A$6:$A$55,0),""))</f>
        <v/>
      </c>
      <c r="Q10" s="21" t="str">
        <f aca="false">IF($A10="","",COUNTIF('Öğrenci Listesi'!$A$4:$A10,'Öğrenci Listesi'!$A10))</f>
        <v/>
      </c>
      <c r="R10" s="21" t="str">
        <f aca="false">IF(OR($A10="",$P10="",$Q10=""),"",IFERROR(INDEX('Jüri Puan Girişi'!$A$6:$BF$55,$P10,13+($Q10-1)*9+2),""))</f>
        <v/>
      </c>
    </row>
    <row r="11" customFormat="false" ht="19.5" hidden="false" customHeight="true" outlineLevel="0" collapsed="false">
      <c r="A11" s="21" t="str">
        <f aca="false">IF('Öğrenci Listesi'!$A11="","",'Öğrenci Listesi'!$A11)</f>
        <v/>
      </c>
      <c r="B11" s="21" t="str">
        <f aca="false">IF('Öğrenci Listesi'!$A11="","",'Öğrenci Listesi'!$D11)</f>
        <v/>
      </c>
      <c r="C11" s="23" t="str">
        <f aca="false">IF('Öğrenci Listesi'!$A11="","",'Öğrenci Listesi'!$E11)</f>
        <v/>
      </c>
      <c r="D11" s="21" t="str">
        <f aca="false">IF($A11="","",'Danışman Puan Girişi'!$I11)</f>
        <v/>
      </c>
      <c r="E11" s="21" t="str">
        <f aca="false">IF($A11="","",'Danışman Puan Girişi'!$O11)</f>
        <v/>
      </c>
      <c r="F11" s="21" t="str">
        <f aca="false">IF($A11="","",'Danışman Puan Girişi'!$T11)</f>
        <v/>
      </c>
      <c r="G11" s="21" t="str">
        <f aca="false">IF($A11="","",'Danışman Puan Girişi'!$AB11)</f>
        <v/>
      </c>
      <c r="H11" s="21" t="str">
        <f aca="false">IF($A11="","",IF($P11="","",IFERROR(INDEX('Jüri Puan Girişi'!$I$6:$I$55,$P11),"")))</f>
        <v/>
      </c>
      <c r="I11" s="21" t="str">
        <f aca="false">IF(OR($A11="",$P11="",$Q11=""),"",IFERROR(INDEX('Jüri Puan Girişi'!$A$6:$BF$55,$P11,13+($Q11-1)*9+7),""))</f>
        <v/>
      </c>
      <c r="J11" s="21" t="str">
        <f aca="false">IF($A11="","",IF($P11="","",IFERROR(INDEX('Jüri Puan Girişi'!$M$6:$M$55,$P11),"")))</f>
        <v/>
      </c>
      <c r="K11" s="21" t="str">
        <f aca="false">IF(OR($A11="",$P11="",$Q11=""),"",IFERROR(INDEX('Jüri Puan Girişi'!$A$6:$BF$55,$P11,13+($Q11-1)*9+8),""))</f>
        <v/>
      </c>
      <c r="L11" s="21" t="str">
        <f aca="false">IF(OR($A11="",$P11="",$Q11=""),"",IFERROR(INDEX('Jüri Puan Girişi'!$A$6:$BF$55,$P11,13+($Q11-1)*9+9),""))</f>
        <v/>
      </c>
      <c r="M11" s="21" t="str">
        <f aca="false">IF($A11="","",IF(OR($D11="",$E11="",$F11="",$L11="",AND('Danışman Puan Girişi'!$AD11&lt;&gt;"Evet",$G11="")),"",ROUND($D11*Kılavuz!$C$31+$E11*Kılavuz!$C$32+$F11*Kılavuz!$C$33+(IF('Danışman Puan Girişi'!$AD11="Evet",0,$G11))*Kılavuz!$C$34+$L11*Kılavuz!$C$35,2)))</f>
        <v/>
      </c>
      <c r="N11" s="23" t="str">
        <f aca="false">IF($A11="","",IF($Q11&gt;4,"Kapasite dışı: projede 4’ten fazla öğrenci",IF(OR(COUNTIF('Öğrenci Listesi'!$A$4:$A$253,$A11)&lt;3,COUNTIF('Öğrenci Listesi'!$A$4:$A$253,$A11)&gt;4),"Grup büyüklüğü 3–4 aralığı dışında",IF($B11="","Öğrenci No eksik",IF($C11="","Ad Soyad eksik",IF($D11="","Ara Rapor puanları eksik",IF($E11="","Ara Sunum puanları eksik",IF($F11="","Süreç Takibi puanları eksik",IF(AND('Danışman Puan Girişi'!$AD11&lt;&gt;"Evet",$G11=""),"Final Raporu puanları eksik",IF($L11="",IF(AND($I11="",$K11=""),"Final Sunumu jüri puanları eksik",IF($I11="","Final Sunumu – Jüri 1 puanları eksik","Final Sunumu – Jüri 2 puanları eksik")),IF(AND('Danışman Puan Girişi'!$AD11="Evet",$R11="Katılmadı"),"Tamamlandı (Final Raporu teslim edilmedi: 0 puan; Final Sunumu'na katılmadı: 0 puan)",IF('Danışman Puan Girişi'!$AD11="Evet","Tamamlandı (Final Raporu teslim edilmedi: 0 puan)",IF($R11="Katılmadı","Tamamlandı (Final Sunumu'na katılmadı: 0 puan)","Tamamlandı")))))))))))))</f>
        <v/>
      </c>
      <c r="O11" s="21" t="str">
        <f aca="false">IF($A11="","",$A11&amp;"#"&amp;$Q11)</f>
        <v/>
      </c>
      <c r="P11" s="21" t="str">
        <f aca="false">IF($A11="","",IFERROR(MATCH($A11,'Jüri Puan Girişi'!$A$6:$A$55,0),""))</f>
        <v/>
      </c>
      <c r="Q11" s="21" t="str">
        <f aca="false">IF($A11="","",COUNTIF('Öğrenci Listesi'!$A$4:$A11,'Öğrenci Listesi'!$A11))</f>
        <v/>
      </c>
      <c r="R11" s="21" t="str">
        <f aca="false">IF(OR($A11="",$P11="",$Q11=""),"",IFERROR(INDEX('Jüri Puan Girişi'!$A$6:$BF$55,$P11,13+($Q11-1)*9+2),""))</f>
        <v/>
      </c>
    </row>
    <row r="12" customFormat="false" ht="19.5" hidden="false" customHeight="true" outlineLevel="0" collapsed="false">
      <c r="A12" s="21" t="str">
        <f aca="false">IF('Öğrenci Listesi'!$A12="","",'Öğrenci Listesi'!$A12)</f>
        <v/>
      </c>
      <c r="B12" s="21" t="str">
        <f aca="false">IF('Öğrenci Listesi'!$A12="","",'Öğrenci Listesi'!$D12)</f>
        <v/>
      </c>
      <c r="C12" s="23" t="str">
        <f aca="false">IF('Öğrenci Listesi'!$A12="","",'Öğrenci Listesi'!$E12)</f>
        <v/>
      </c>
      <c r="D12" s="21" t="str">
        <f aca="false">IF($A12="","",'Danışman Puan Girişi'!$I12)</f>
        <v/>
      </c>
      <c r="E12" s="21" t="str">
        <f aca="false">IF($A12="","",'Danışman Puan Girişi'!$O12)</f>
        <v/>
      </c>
      <c r="F12" s="21" t="str">
        <f aca="false">IF($A12="","",'Danışman Puan Girişi'!$T12)</f>
        <v/>
      </c>
      <c r="G12" s="21" t="str">
        <f aca="false">IF($A12="","",'Danışman Puan Girişi'!$AB12)</f>
        <v/>
      </c>
      <c r="H12" s="21" t="str">
        <f aca="false">IF($A12="","",IF($P12="","",IFERROR(INDEX('Jüri Puan Girişi'!$I$6:$I$55,$P12),"")))</f>
        <v/>
      </c>
      <c r="I12" s="21" t="str">
        <f aca="false">IF(OR($A12="",$P12="",$Q12=""),"",IFERROR(INDEX('Jüri Puan Girişi'!$A$6:$BF$55,$P12,13+($Q12-1)*9+7),""))</f>
        <v/>
      </c>
      <c r="J12" s="21" t="str">
        <f aca="false">IF($A12="","",IF($P12="","",IFERROR(INDEX('Jüri Puan Girişi'!$M$6:$M$55,$P12),"")))</f>
        <v/>
      </c>
      <c r="K12" s="21" t="str">
        <f aca="false">IF(OR($A12="",$P12="",$Q12=""),"",IFERROR(INDEX('Jüri Puan Girişi'!$A$6:$BF$55,$P12,13+($Q12-1)*9+8),""))</f>
        <v/>
      </c>
      <c r="L12" s="21" t="str">
        <f aca="false">IF(OR($A12="",$P12="",$Q12=""),"",IFERROR(INDEX('Jüri Puan Girişi'!$A$6:$BF$55,$P12,13+($Q12-1)*9+9),""))</f>
        <v/>
      </c>
      <c r="M12" s="21" t="str">
        <f aca="false">IF($A12="","",IF(OR($D12="",$E12="",$F12="",$L12="",AND('Danışman Puan Girişi'!$AD12&lt;&gt;"Evet",$G12="")),"",ROUND($D12*Kılavuz!$C$31+$E12*Kılavuz!$C$32+$F12*Kılavuz!$C$33+(IF('Danışman Puan Girişi'!$AD12="Evet",0,$G12))*Kılavuz!$C$34+$L12*Kılavuz!$C$35,2)))</f>
        <v/>
      </c>
      <c r="N12" s="23" t="str">
        <f aca="false">IF($A12="","",IF($Q12&gt;4,"Kapasite dışı: projede 4’ten fazla öğrenci",IF(OR(COUNTIF('Öğrenci Listesi'!$A$4:$A$253,$A12)&lt;3,COUNTIF('Öğrenci Listesi'!$A$4:$A$253,$A12)&gt;4),"Grup büyüklüğü 3–4 aralığı dışında",IF($B12="","Öğrenci No eksik",IF($C12="","Ad Soyad eksik",IF($D12="","Ara Rapor puanları eksik",IF($E12="","Ara Sunum puanları eksik",IF($F12="","Süreç Takibi puanları eksik",IF(AND('Danışman Puan Girişi'!$AD12&lt;&gt;"Evet",$G12=""),"Final Raporu puanları eksik",IF($L12="",IF(AND($I12="",$K12=""),"Final Sunumu jüri puanları eksik",IF($I12="","Final Sunumu – Jüri 1 puanları eksik","Final Sunumu – Jüri 2 puanları eksik")),IF(AND('Danışman Puan Girişi'!$AD12="Evet",$R12="Katılmadı"),"Tamamlandı (Final Raporu teslim edilmedi: 0 puan; Final Sunumu'na katılmadı: 0 puan)",IF('Danışman Puan Girişi'!$AD12="Evet","Tamamlandı (Final Raporu teslim edilmedi: 0 puan)",IF($R12="Katılmadı","Tamamlandı (Final Sunumu'na katılmadı: 0 puan)","Tamamlandı")))))))))))))</f>
        <v/>
      </c>
      <c r="O12" s="21" t="str">
        <f aca="false">IF($A12="","",$A12&amp;"#"&amp;$Q12)</f>
        <v/>
      </c>
      <c r="P12" s="21" t="str">
        <f aca="false">IF($A12="","",IFERROR(MATCH($A12,'Jüri Puan Girişi'!$A$6:$A$55,0),""))</f>
        <v/>
      </c>
      <c r="Q12" s="21" t="str">
        <f aca="false">IF($A12="","",COUNTIF('Öğrenci Listesi'!$A$4:$A12,'Öğrenci Listesi'!$A12))</f>
        <v/>
      </c>
      <c r="R12" s="21" t="str">
        <f aca="false">IF(OR($A12="",$P12="",$Q12=""),"",IFERROR(INDEX('Jüri Puan Girişi'!$A$6:$BF$55,$P12,13+($Q12-1)*9+2),""))</f>
        <v/>
      </c>
    </row>
    <row r="13" customFormat="false" ht="19.5" hidden="false" customHeight="true" outlineLevel="0" collapsed="false">
      <c r="A13" s="21" t="str">
        <f aca="false">IF('Öğrenci Listesi'!$A13="","",'Öğrenci Listesi'!$A13)</f>
        <v/>
      </c>
      <c r="B13" s="21" t="str">
        <f aca="false">IF('Öğrenci Listesi'!$A13="","",'Öğrenci Listesi'!$D13)</f>
        <v/>
      </c>
      <c r="C13" s="23" t="str">
        <f aca="false">IF('Öğrenci Listesi'!$A13="","",'Öğrenci Listesi'!$E13)</f>
        <v/>
      </c>
      <c r="D13" s="21" t="str">
        <f aca="false">IF($A13="","",'Danışman Puan Girişi'!$I13)</f>
        <v/>
      </c>
      <c r="E13" s="21" t="str">
        <f aca="false">IF($A13="","",'Danışman Puan Girişi'!$O13)</f>
        <v/>
      </c>
      <c r="F13" s="21" t="str">
        <f aca="false">IF($A13="","",'Danışman Puan Girişi'!$T13)</f>
        <v/>
      </c>
      <c r="G13" s="21" t="str">
        <f aca="false">IF($A13="","",'Danışman Puan Girişi'!$AB13)</f>
        <v/>
      </c>
      <c r="H13" s="21" t="str">
        <f aca="false">IF($A13="","",IF($P13="","",IFERROR(INDEX('Jüri Puan Girişi'!$I$6:$I$55,$P13),"")))</f>
        <v/>
      </c>
      <c r="I13" s="21" t="str">
        <f aca="false">IF(OR($A13="",$P13="",$Q13=""),"",IFERROR(INDEX('Jüri Puan Girişi'!$A$6:$BF$55,$P13,13+($Q13-1)*9+7),""))</f>
        <v/>
      </c>
      <c r="J13" s="21" t="str">
        <f aca="false">IF($A13="","",IF($P13="","",IFERROR(INDEX('Jüri Puan Girişi'!$M$6:$M$55,$P13),"")))</f>
        <v/>
      </c>
      <c r="K13" s="21" t="str">
        <f aca="false">IF(OR($A13="",$P13="",$Q13=""),"",IFERROR(INDEX('Jüri Puan Girişi'!$A$6:$BF$55,$P13,13+($Q13-1)*9+8),""))</f>
        <v/>
      </c>
      <c r="L13" s="21" t="str">
        <f aca="false">IF(OR($A13="",$P13="",$Q13=""),"",IFERROR(INDEX('Jüri Puan Girişi'!$A$6:$BF$55,$P13,13+($Q13-1)*9+9),""))</f>
        <v/>
      </c>
      <c r="M13" s="21" t="str">
        <f aca="false">IF($A13="","",IF(OR($D13="",$E13="",$F13="",$L13="",AND('Danışman Puan Girişi'!$AD13&lt;&gt;"Evet",$G13="")),"",ROUND($D13*Kılavuz!$C$31+$E13*Kılavuz!$C$32+$F13*Kılavuz!$C$33+(IF('Danışman Puan Girişi'!$AD13="Evet",0,$G13))*Kılavuz!$C$34+$L13*Kılavuz!$C$35,2)))</f>
        <v/>
      </c>
      <c r="N13" s="23" t="str">
        <f aca="false">IF($A13="","",IF($Q13&gt;4,"Kapasite dışı: projede 4’ten fazla öğrenci",IF(OR(COUNTIF('Öğrenci Listesi'!$A$4:$A$253,$A13)&lt;3,COUNTIF('Öğrenci Listesi'!$A$4:$A$253,$A13)&gt;4),"Grup büyüklüğü 3–4 aralığı dışında",IF($B13="","Öğrenci No eksik",IF($C13="","Ad Soyad eksik",IF($D13="","Ara Rapor puanları eksik",IF($E13="","Ara Sunum puanları eksik",IF($F13="","Süreç Takibi puanları eksik",IF(AND('Danışman Puan Girişi'!$AD13&lt;&gt;"Evet",$G13=""),"Final Raporu puanları eksik",IF($L13="",IF(AND($I13="",$K13=""),"Final Sunumu jüri puanları eksik",IF($I13="","Final Sunumu – Jüri 1 puanları eksik","Final Sunumu – Jüri 2 puanları eksik")),IF(AND('Danışman Puan Girişi'!$AD13="Evet",$R13="Katılmadı"),"Tamamlandı (Final Raporu teslim edilmedi: 0 puan; Final Sunumu'na katılmadı: 0 puan)",IF('Danışman Puan Girişi'!$AD13="Evet","Tamamlandı (Final Raporu teslim edilmedi: 0 puan)",IF($R13="Katılmadı","Tamamlandı (Final Sunumu'na katılmadı: 0 puan)","Tamamlandı")))))))))))))</f>
        <v/>
      </c>
      <c r="O13" s="21" t="str">
        <f aca="false">IF($A13="","",$A13&amp;"#"&amp;$Q13)</f>
        <v/>
      </c>
      <c r="P13" s="21" t="str">
        <f aca="false">IF($A13="","",IFERROR(MATCH($A13,'Jüri Puan Girişi'!$A$6:$A$55,0),""))</f>
        <v/>
      </c>
      <c r="Q13" s="21" t="str">
        <f aca="false">IF($A13="","",COUNTIF('Öğrenci Listesi'!$A$4:$A13,'Öğrenci Listesi'!$A13))</f>
        <v/>
      </c>
      <c r="R13" s="21" t="str">
        <f aca="false">IF(OR($A13="",$P13="",$Q13=""),"",IFERROR(INDEX('Jüri Puan Girişi'!$A$6:$BF$55,$P13,13+($Q13-1)*9+2),""))</f>
        <v/>
      </c>
    </row>
    <row r="14" customFormat="false" ht="19.5" hidden="false" customHeight="true" outlineLevel="0" collapsed="false">
      <c r="A14" s="21" t="str">
        <f aca="false">IF('Öğrenci Listesi'!$A14="","",'Öğrenci Listesi'!$A14)</f>
        <v/>
      </c>
      <c r="B14" s="21" t="str">
        <f aca="false">IF('Öğrenci Listesi'!$A14="","",'Öğrenci Listesi'!$D14)</f>
        <v/>
      </c>
      <c r="C14" s="23" t="str">
        <f aca="false">IF('Öğrenci Listesi'!$A14="","",'Öğrenci Listesi'!$E14)</f>
        <v/>
      </c>
      <c r="D14" s="21" t="str">
        <f aca="false">IF($A14="","",'Danışman Puan Girişi'!$I14)</f>
        <v/>
      </c>
      <c r="E14" s="21" t="str">
        <f aca="false">IF($A14="","",'Danışman Puan Girişi'!$O14)</f>
        <v/>
      </c>
      <c r="F14" s="21" t="str">
        <f aca="false">IF($A14="","",'Danışman Puan Girişi'!$T14)</f>
        <v/>
      </c>
      <c r="G14" s="21" t="str">
        <f aca="false">IF($A14="","",'Danışman Puan Girişi'!$AB14)</f>
        <v/>
      </c>
      <c r="H14" s="21" t="str">
        <f aca="false">IF($A14="","",IF($P14="","",IFERROR(INDEX('Jüri Puan Girişi'!$I$6:$I$55,$P14),"")))</f>
        <v/>
      </c>
      <c r="I14" s="21" t="str">
        <f aca="false">IF(OR($A14="",$P14="",$Q14=""),"",IFERROR(INDEX('Jüri Puan Girişi'!$A$6:$BF$55,$P14,13+($Q14-1)*9+7),""))</f>
        <v/>
      </c>
      <c r="J14" s="21" t="str">
        <f aca="false">IF($A14="","",IF($P14="","",IFERROR(INDEX('Jüri Puan Girişi'!$M$6:$M$55,$P14),"")))</f>
        <v/>
      </c>
      <c r="K14" s="21" t="str">
        <f aca="false">IF(OR($A14="",$P14="",$Q14=""),"",IFERROR(INDEX('Jüri Puan Girişi'!$A$6:$BF$55,$P14,13+($Q14-1)*9+8),""))</f>
        <v/>
      </c>
      <c r="L14" s="21" t="str">
        <f aca="false">IF(OR($A14="",$P14="",$Q14=""),"",IFERROR(INDEX('Jüri Puan Girişi'!$A$6:$BF$55,$P14,13+($Q14-1)*9+9),""))</f>
        <v/>
      </c>
      <c r="M14" s="21" t="str">
        <f aca="false">IF($A14="","",IF(OR($D14="",$E14="",$F14="",$L14="",AND('Danışman Puan Girişi'!$AD14&lt;&gt;"Evet",$G14="")),"",ROUND($D14*Kılavuz!$C$31+$E14*Kılavuz!$C$32+$F14*Kılavuz!$C$33+(IF('Danışman Puan Girişi'!$AD14="Evet",0,$G14))*Kılavuz!$C$34+$L14*Kılavuz!$C$35,2)))</f>
        <v/>
      </c>
      <c r="N14" s="23" t="str">
        <f aca="false">IF($A14="","",IF($Q14&gt;4,"Kapasite dışı: projede 4’ten fazla öğrenci",IF(OR(COUNTIF('Öğrenci Listesi'!$A$4:$A$253,$A14)&lt;3,COUNTIF('Öğrenci Listesi'!$A$4:$A$253,$A14)&gt;4),"Grup büyüklüğü 3–4 aralığı dışında",IF($B14="","Öğrenci No eksik",IF($C14="","Ad Soyad eksik",IF($D14="","Ara Rapor puanları eksik",IF($E14="","Ara Sunum puanları eksik",IF($F14="","Süreç Takibi puanları eksik",IF(AND('Danışman Puan Girişi'!$AD14&lt;&gt;"Evet",$G14=""),"Final Raporu puanları eksik",IF($L14="",IF(AND($I14="",$K14=""),"Final Sunumu jüri puanları eksik",IF($I14="","Final Sunumu – Jüri 1 puanları eksik","Final Sunumu – Jüri 2 puanları eksik")),IF(AND('Danışman Puan Girişi'!$AD14="Evet",$R14="Katılmadı"),"Tamamlandı (Final Raporu teslim edilmedi: 0 puan; Final Sunumu'na katılmadı: 0 puan)",IF('Danışman Puan Girişi'!$AD14="Evet","Tamamlandı (Final Raporu teslim edilmedi: 0 puan)",IF($R14="Katılmadı","Tamamlandı (Final Sunumu'na katılmadı: 0 puan)","Tamamlandı")))))))))))))</f>
        <v/>
      </c>
      <c r="O14" s="21" t="str">
        <f aca="false">IF($A14="","",$A14&amp;"#"&amp;$Q14)</f>
        <v/>
      </c>
      <c r="P14" s="21" t="str">
        <f aca="false">IF($A14="","",IFERROR(MATCH($A14,'Jüri Puan Girişi'!$A$6:$A$55,0),""))</f>
        <v/>
      </c>
      <c r="Q14" s="21" t="str">
        <f aca="false">IF($A14="","",COUNTIF('Öğrenci Listesi'!$A$4:$A14,'Öğrenci Listesi'!$A14))</f>
        <v/>
      </c>
      <c r="R14" s="21" t="str">
        <f aca="false">IF(OR($A14="",$P14="",$Q14=""),"",IFERROR(INDEX('Jüri Puan Girişi'!$A$6:$BF$55,$P14,13+($Q14-1)*9+2),""))</f>
        <v/>
      </c>
    </row>
    <row r="15" customFormat="false" ht="19.5" hidden="false" customHeight="true" outlineLevel="0" collapsed="false">
      <c r="A15" s="21" t="str">
        <f aca="false">IF('Öğrenci Listesi'!$A15="","",'Öğrenci Listesi'!$A15)</f>
        <v/>
      </c>
      <c r="B15" s="21" t="str">
        <f aca="false">IF('Öğrenci Listesi'!$A15="","",'Öğrenci Listesi'!$D15)</f>
        <v/>
      </c>
      <c r="C15" s="23" t="str">
        <f aca="false">IF('Öğrenci Listesi'!$A15="","",'Öğrenci Listesi'!$E15)</f>
        <v/>
      </c>
      <c r="D15" s="21" t="str">
        <f aca="false">IF($A15="","",'Danışman Puan Girişi'!$I15)</f>
        <v/>
      </c>
      <c r="E15" s="21" t="str">
        <f aca="false">IF($A15="","",'Danışman Puan Girişi'!$O15)</f>
        <v/>
      </c>
      <c r="F15" s="21" t="str">
        <f aca="false">IF($A15="","",'Danışman Puan Girişi'!$T15)</f>
        <v/>
      </c>
      <c r="G15" s="21" t="str">
        <f aca="false">IF($A15="","",'Danışman Puan Girişi'!$AB15)</f>
        <v/>
      </c>
      <c r="H15" s="21" t="str">
        <f aca="false">IF($A15="","",IF($P15="","",IFERROR(INDEX('Jüri Puan Girişi'!$I$6:$I$55,$P15),"")))</f>
        <v/>
      </c>
      <c r="I15" s="21" t="str">
        <f aca="false">IF(OR($A15="",$P15="",$Q15=""),"",IFERROR(INDEX('Jüri Puan Girişi'!$A$6:$BF$55,$P15,13+($Q15-1)*9+7),""))</f>
        <v/>
      </c>
      <c r="J15" s="21" t="str">
        <f aca="false">IF($A15="","",IF($P15="","",IFERROR(INDEX('Jüri Puan Girişi'!$M$6:$M$55,$P15),"")))</f>
        <v/>
      </c>
      <c r="K15" s="21" t="str">
        <f aca="false">IF(OR($A15="",$P15="",$Q15=""),"",IFERROR(INDEX('Jüri Puan Girişi'!$A$6:$BF$55,$P15,13+($Q15-1)*9+8),""))</f>
        <v/>
      </c>
      <c r="L15" s="21" t="str">
        <f aca="false">IF(OR($A15="",$P15="",$Q15=""),"",IFERROR(INDEX('Jüri Puan Girişi'!$A$6:$BF$55,$P15,13+($Q15-1)*9+9),""))</f>
        <v/>
      </c>
      <c r="M15" s="21" t="str">
        <f aca="false">IF($A15="","",IF(OR($D15="",$E15="",$F15="",$L15="",AND('Danışman Puan Girişi'!$AD15&lt;&gt;"Evet",$G15="")),"",ROUND($D15*Kılavuz!$C$31+$E15*Kılavuz!$C$32+$F15*Kılavuz!$C$33+(IF('Danışman Puan Girişi'!$AD15="Evet",0,$G15))*Kılavuz!$C$34+$L15*Kılavuz!$C$35,2)))</f>
        <v/>
      </c>
      <c r="N15" s="23" t="str">
        <f aca="false">IF($A15="","",IF($Q15&gt;4,"Kapasite dışı: projede 4’ten fazla öğrenci",IF(OR(COUNTIF('Öğrenci Listesi'!$A$4:$A$253,$A15)&lt;3,COUNTIF('Öğrenci Listesi'!$A$4:$A$253,$A15)&gt;4),"Grup büyüklüğü 3–4 aralığı dışında",IF($B15="","Öğrenci No eksik",IF($C15="","Ad Soyad eksik",IF($D15="","Ara Rapor puanları eksik",IF($E15="","Ara Sunum puanları eksik",IF($F15="","Süreç Takibi puanları eksik",IF(AND('Danışman Puan Girişi'!$AD15&lt;&gt;"Evet",$G15=""),"Final Raporu puanları eksik",IF($L15="",IF(AND($I15="",$K15=""),"Final Sunumu jüri puanları eksik",IF($I15="","Final Sunumu – Jüri 1 puanları eksik","Final Sunumu – Jüri 2 puanları eksik")),IF(AND('Danışman Puan Girişi'!$AD15="Evet",$R15="Katılmadı"),"Tamamlandı (Final Raporu teslim edilmedi: 0 puan; Final Sunumu'na katılmadı: 0 puan)",IF('Danışman Puan Girişi'!$AD15="Evet","Tamamlandı (Final Raporu teslim edilmedi: 0 puan)",IF($R15="Katılmadı","Tamamlandı (Final Sunumu'na katılmadı: 0 puan)","Tamamlandı")))))))))))))</f>
        <v/>
      </c>
      <c r="O15" s="21" t="str">
        <f aca="false">IF($A15="","",$A15&amp;"#"&amp;$Q15)</f>
        <v/>
      </c>
      <c r="P15" s="21" t="str">
        <f aca="false">IF($A15="","",IFERROR(MATCH($A15,'Jüri Puan Girişi'!$A$6:$A$55,0),""))</f>
        <v/>
      </c>
      <c r="Q15" s="21" t="str">
        <f aca="false">IF($A15="","",COUNTIF('Öğrenci Listesi'!$A$4:$A15,'Öğrenci Listesi'!$A15))</f>
        <v/>
      </c>
      <c r="R15" s="21" t="str">
        <f aca="false">IF(OR($A15="",$P15="",$Q15=""),"",IFERROR(INDEX('Jüri Puan Girişi'!$A$6:$BF$55,$P15,13+($Q15-1)*9+2),""))</f>
        <v/>
      </c>
    </row>
    <row r="16" customFormat="false" ht="19.5" hidden="false" customHeight="true" outlineLevel="0" collapsed="false">
      <c r="A16" s="21" t="str">
        <f aca="false">IF('Öğrenci Listesi'!$A16="","",'Öğrenci Listesi'!$A16)</f>
        <v/>
      </c>
      <c r="B16" s="21" t="str">
        <f aca="false">IF('Öğrenci Listesi'!$A16="","",'Öğrenci Listesi'!$D16)</f>
        <v/>
      </c>
      <c r="C16" s="23" t="str">
        <f aca="false">IF('Öğrenci Listesi'!$A16="","",'Öğrenci Listesi'!$E16)</f>
        <v/>
      </c>
      <c r="D16" s="21" t="str">
        <f aca="false">IF($A16="","",'Danışman Puan Girişi'!$I16)</f>
        <v/>
      </c>
      <c r="E16" s="21" t="str">
        <f aca="false">IF($A16="","",'Danışman Puan Girişi'!$O16)</f>
        <v/>
      </c>
      <c r="F16" s="21" t="str">
        <f aca="false">IF($A16="","",'Danışman Puan Girişi'!$T16)</f>
        <v/>
      </c>
      <c r="G16" s="21" t="str">
        <f aca="false">IF($A16="","",'Danışman Puan Girişi'!$AB16)</f>
        <v/>
      </c>
      <c r="H16" s="21" t="str">
        <f aca="false">IF($A16="","",IF($P16="","",IFERROR(INDEX('Jüri Puan Girişi'!$I$6:$I$55,$P16),"")))</f>
        <v/>
      </c>
      <c r="I16" s="21" t="str">
        <f aca="false">IF(OR($A16="",$P16="",$Q16=""),"",IFERROR(INDEX('Jüri Puan Girişi'!$A$6:$BF$55,$P16,13+($Q16-1)*9+7),""))</f>
        <v/>
      </c>
      <c r="J16" s="21" t="str">
        <f aca="false">IF($A16="","",IF($P16="","",IFERROR(INDEX('Jüri Puan Girişi'!$M$6:$M$55,$P16),"")))</f>
        <v/>
      </c>
      <c r="K16" s="21" t="str">
        <f aca="false">IF(OR($A16="",$P16="",$Q16=""),"",IFERROR(INDEX('Jüri Puan Girişi'!$A$6:$BF$55,$P16,13+($Q16-1)*9+8),""))</f>
        <v/>
      </c>
      <c r="L16" s="21" t="str">
        <f aca="false">IF(OR($A16="",$P16="",$Q16=""),"",IFERROR(INDEX('Jüri Puan Girişi'!$A$6:$BF$55,$P16,13+($Q16-1)*9+9),""))</f>
        <v/>
      </c>
      <c r="M16" s="21" t="str">
        <f aca="false">IF($A16="","",IF(OR($D16="",$E16="",$F16="",$L16="",AND('Danışman Puan Girişi'!$AD16&lt;&gt;"Evet",$G16="")),"",ROUND($D16*Kılavuz!$C$31+$E16*Kılavuz!$C$32+$F16*Kılavuz!$C$33+(IF('Danışman Puan Girişi'!$AD16="Evet",0,$G16))*Kılavuz!$C$34+$L16*Kılavuz!$C$35,2)))</f>
        <v/>
      </c>
      <c r="N16" s="23" t="str">
        <f aca="false">IF($A16="","",IF($Q16&gt;4,"Kapasite dışı: projede 4’ten fazla öğrenci",IF(OR(COUNTIF('Öğrenci Listesi'!$A$4:$A$253,$A16)&lt;3,COUNTIF('Öğrenci Listesi'!$A$4:$A$253,$A16)&gt;4),"Grup büyüklüğü 3–4 aralığı dışında",IF($B16="","Öğrenci No eksik",IF($C16="","Ad Soyad eksik",IF($D16="","Ara Rapor puanları eksik",IF($E16="","Ara Sunum puanları eksik",IF($F16="","Süreç Takibi puanları eksik",IF(AND('Danışman Puan Girişi'!$AD16&lt;&gt;"Evet",$G16=""),"Final Raporu puanları eksik",IF($L16="",IF(AND($I16="",$K16=""),"Final Sunumu jüri puanları eksik",IF($I16="","Final Sunumu – Jüri 1 puanları eksik","Final Sunumu – Jüri 2 puanları eksik")),IF(AND('Danışman Puan Girişi'!$AD16="Evet",$R16="Katılmadı"),"Tamamlandı (Final Raporu teslim edilmedi: 0 puan; Final Sunumu'na katılmadı: 0 puan)",IF('Danışman Puan Girişi'!$AD16="Evet","Tamamlandı (Final Raporu teslim edilmedi: 0 puan)",IF($R16="Katılmadı","Tamamlandı (Final Sunumu'na katılmadı: 0 puan)","Tamamlandı")))))))))))))</f>
        <v/>
      </c>
      <c r="O16" s="21" t="str">
        <f aca="false">IF($A16="","",$A16&amp;"#"&amp;$Q16)</f>
        <v/>
      </c>
      <c r="P16" s="21" t="str">
        <f aca="false">IF($A16="","",IFERROR(MATCH($A16,'Jüri Puan Girişi'!$A$6:$A$55,0),""))</f>
        <v/>
      </c>
      <c r="Q16" s="21" t="str">
        <f aca="false">IF($A16="","",COUNTIF('Öğrenci Listesi'!$A$4:$A16,'Öğrenci Listesi'!$A16))</f>
        <v/>
      </c>
      <c r="R16" s="21" t="str">
        <f aca="false">IF(OR($A16="",$P16="",$Q16=""),"",IFERROR(INDEX('Jüri Puan Girişi'!$A$6:$BF$55,$P16,13+($Q16-1)*9+2),""))</f>
        <v/>
      </c>
    </row>
    <row r="17" customFormat="false" ht="19.5" hidden="false" customHeight="true" outlineLevel="0" collapsed="false">
      <c r="A17" s="21" t="str">
        <f aca="false">IF('Öğrenci Listesi'!$A17="","",'Öğrenci Listesi'!$A17)</f>
        <v/>
      </c>
      <c r="B17" s="21" t="str">
        <f aca="false">IF('Öğrenci Listesi'!$A17="","",'Öğrenci Listesi'!$D17)</f>
        <v/>
      </c>
      <c r="C17" s="23" t="str">
        <f aca="false">IF('Öğrenci Listesi'!$A17="","",'Öğrenci Listesi'!$E17)</f>
        <v/>
      </c>
      <c r="D17" s="21" t="str">
        <f aca="false">IF($A17="","",'Danışman Puan Girişi'!$I17)</f>
        <v/>
      </c>
      <c r="E17" s="21" t="str">
        <f aca="false">IF($A17="","",'Danışman Puan Girişi'!$O17)</f>
        <v/>
      </c>
      <c r="F17" s="21" t="str">
        <f aca="false">IF($A17="","",'Danışman Puan Girişi'!$T17)</f>
        <v/>
      </c>
      <c r="G17" s="21" t="str">
        <f aca="false">IF($A17="","",'Danışman Puan Girişi'!$AB17)</f>
        <v/>
      </c>
      <c r="H17" s="21" t="str">
        <f aca="false">IF($A17="","",IF($P17="","",IFERROR(INDEX('Jüri Puan Girişi'!$I$6:$I$55,$P17),"")))</f>
        <v/>
      </c>
      <c r="I17" s="21" t="str">
        <f aca="false">IF(OR($A17="",$P17="",$Q17=""),"",IFERROR(INDEX('Jüri Puan Girişi'!$A$6:$BF$55,$P17,13+($Q17-1)*9+7),""))</f>
        <v/>
      </c>
      <c r="J17" s="21" t="str">
        <f aca="false">IF($A17="","",IF($P17="","",IFERROR(INDEX('Jüri Puan Girişi'!$M$6:$M$55,$P17),"")))</f>
        <v/>
      </c>
      <c r="K17" s="21" t="str">
        <f aca="false">IF(OR($A17="",$P17="",$Q17=""),"",IFERROR(INDEX('Jüri Puan Girişi'!$A$6:$BF$55,$P17,13+($Q17-1)*9+8),""))</f>
        <v/>
      </c>
      <c r="L17" s="21" t="str">
        <f aca="false">IF(OR($A17="",$P17="",$Q17=""),"",IFERROR(INDEX('Jüri Puan Girişi'!$A$6:$BF$55,$P17,13+($Q17-1)*9+9),""))</f>
        <v/>
      </c>
      <c r="M17" s="21" t="str">
        <f aca="false">IF($A17="","",IF(OR($D17="",$E17="",$F17="",$L17="",AND('Danışman Puan Girişi'!$AD17&lt;&gt;"Evet",$G17="")),"",ROUND($D17*Kılavuz!$C$31+$E17*Kılavuz!$C$32+$F17*Kılavuz!$C$33+(IF('Danışman Puan Girişi'!$AD17="Evet",0,$G17))*Kılavuz!$C$34+$L17*Kılavuz!$C$35,2)))</f>
        <v/>
      </c>
      <c r="N17" s="23" t="str">
        <f aca="false">IF($A17="","",IF($Q17&gt;4,"Kapasite dışı: projede 4’ten fazla öğrenci",IF(OR(COUNTIF('Öğrenci Listesi'!$A$4:$A$253,$A17)&lt;3,COUNTIF('Öğrenci Listesi'!$A$4:$A$253,$A17)&gt;4),"Grup büyüklüğü 3–4 aralığı dışında",IF($B17="","Öğrenci No eksik",IF($C17="","Ad Soyad eksik",IF($D17="","Ara Rapor puanları eksik",IF($E17="","Ara Sunum puanları eksik",IF($F17="","Süreç Takibi puanları eksik",IF(AND('Danışman Puan Girişi'!$AD17&lt;&gt;"Evet",$G17=""),"Final Raporu puanları eksik",IF($L17="",IF(AND($I17="",$K17=""),"Final Sunumu jüri puanları eksik",IF($I17="","Final Sunumu – Jüri 1 puanları eksik","Final Sunumu – Jüri 2 puanları eksik")),IF(AND('Danışman Puan Girişi'!$AD17="Evet",$R17="Katılmadı"),"Tamamlandı (Final Raporu teslim edilmedi: 0 puan; Final Sunumu'na katılmadı: 0 puan)",IF('Danışman Puan Girişi'!$AD17="Evet","Tamamlandı (Final Raporu teslim edilmedi: 0 puan)",IF($R17="Katılmadı","Tamamlandı (Final Sunumu'na katılmadı: 0 puan)","Tamamlandı")))))))))))))</f>
        <v/>
      </c>
      <c r="O17" s="21" t="str">
        <f aca="false">IF($A17="","",$A17&amp;"#"&amp;$Q17)</f>
        <v/>
      </c>
      <c r="P17" s="21" t="str">
        <f aca="false">IF($A17="","",IFERROR(MATCH($A17,'Jüri Puan Girişi'!$A$6:$A$55,0),""))</f>
        <v/>
      </c>
      <c r="Q17" s="21" t="str">
        <f aca="false">IF($A17="","",COUNTIF('Öğrenci Listesi'!$A$4:$A17,'Öğrenci Listesi'!$A17))</f>
        <v/>
      </c>
      <c r="R17" s="21" t="str">
        <f aca="false">IF(OR($A17="",$P17="",$Q17=""),"",IFERROR(INDEX('Jüri Puan Girişi'!$A$6:$BF$55,$P17,13+($Q17-1)*9+2),""))</f>
        <v/>
      </c>
    </row>
    <row r="18" customFormat="false" ht="19.5" hidden="false" customHeight="true" outlineLevel="0" collapsed="false">
      <c r="A18" s="21" t="str">
        <f aca="false">IF('Öğrenci Listesi'!$A18="","",'Öğrenci Listesi'!$A18)</f>
        <v/>
      </c>
      <c r="B18" s="21" t="str">
        <f aca="false">IF('Öğrenci Listesi'!$A18="","",'Öğrenci Listesi'!$D18)</f>
        <v/>
      </c>
      <c r="C18" s="23" t="str">
        <f aca="false">IF('Öğrenci Listesi'!$A18="","",'Öğrenci Listesi'!$E18)</f>
        <v/>
      </c>
      <c r="D18" s="21" t="str">
        <f aca="false">IF($A18="","",'Danışman Puan Girişi'!$I18)</f>
        <v/>
      </c>
      <c r="E18" s="21" t="str">
        <f aca="false">IF($A18="","",'Danışman Puan Girişi'!$O18)</f>
        <v/>
      </c>
      <c r="F18" s="21" t="str">
        <f aca="false">IF($A18="","",'Danışman Puan Girişi'!$T18)</f>
        <v/>
      </c>
      <c r="G18" s="21" t="str">
        <f aca="false">IF($A18="","",'Danışman Puan Girişi'!$AB18)</f>
        <v/>
      </c>
      <c r="H18" s="21" t="str">
        <f aca="false">IF($A18="","",IF($P18="","",IFERROR(INDEX('Jüri Puan Girişi'!$I$6:$I$55,$P18),"")))</f>
        <v/>
      </c>
      <c r="I18" s="21" t="str">
        <f aca="false">IF(OR($A18="",$P18="",$Q18=""),"",IFERROR(INDEX('Jüri Puan Girişi'!$A$6:$BF$55,$P18,13+($Q18-1)*9+7),""))</f>
        <v/>
      </c>
      <c r="J18" s="21" t="str">
        <f aca="false">IF($A18="","",IF($P18="","",IFERROR(INDEX('Jüri Puan Girişi'!$M$6:$M$55,$P18),"")))</f>
        <v/>
      </c>
      <c r="K18" s="21" t="str">
        <f aca="false">IF(OR($A18="",$P18="",$Q18=""),"",IFERROR(INDEX('Jüri Puan Girişi'!$A$6:$BF$55,$P18,13+($Q18-1)*9+8),""))</f>
        <v/>
      </c>
      <c r="L18" s="21" t="str">
        <f aca="false">IF(OR($A18="",$P18="",$Q18=""),"",IFERROR(INDEX('Jüri Puan Girişi'!$A$6:$BF$55,$P18,13+($Q18-1)*9+9),""))</f>
        <v/>
      </c>
      <c r="M18" s="21" t="str">
        <f aca="false">IF($A18="","",IF(OR($D18="",$E18="",$F18="",$L18="",AND('Danışman Puan Girişi'!$AD18&lt;&gt;"Evet",$G18="")),"",ROUND($D18*Kılavuz!$C$31+$E18*Kılavuz!$C$32+$F18*Kılavuz!$C$33+(IF('Danışman Puan Girişi'!$AD18="Evet",0,$G18))*Kılavuz!$C$34+$L18*Kılavuz!$C$35,2)))</f>
        <v/>
      </c>
      <c r="N18" s="23" t="str">
        <f aca="false">IF($A18="","",IF($Q18&gt;4,"Kapasite dışı: projede 4’ten fazla öğrenci",IF(OR(COUNTIF('Öğrenci Listesi'!$A$4:$A$253,$A18)&lt;3,COUNTIF('Öğrenci Listesi'!$A$4:$A$253,$A18)&gt;4),"Grup büyüklüğü 3–4 aralığı dışında",IF($B18="","Öğrenci No eksik",IF($C18="","Ad Soyad eksik",IF($D18="","Ara Rapor puanları eksik",IF($E18="","Ara Sunum puanları eksik",IF($F18="","Süreç Takibi puanları eksik",IF(AND('Danışman Puan Girişi'!$AD18&lt;&gt;"Evet",$G18=""),"Final Raporu puanları eksik",IF($L18="",IF(AND($I18="",$K18=""),"Final Sunumu jüri puanları eksik",IF($I18="","Final Sunumu – Jüri 1 puanları eksik","Final Sunumu – Jüri 2 puanları eksik")),IF(AND('Danışman Puan Girişi'!$AD18="Evet",$R18="Katılmadı"),"Tamamlandı (Final Raporu teslim edilmedi: 0 puan; Final Sunumu'na katılmadı: 0 puan)",IF('Danışman Puan Girişi'!$AD18="Evet","Tamamlandı (Final Raporu teslim edilmedi: 0 puan)",IF($R18="Katılmadı","Tamamlandı (Final Sunumu'na katılmadı: 0 puan)","Tamamlandı")))))))))))))</f>
        <v/>
      </c>
      <c r="O18" s="21" t="str">
        <f aca="false">IF($A18="","",$A18&amp;"#"&amp;$Q18)</f>
        <v/>
      </c>
      <c r="P18" s="21" t="str">
        <f aca="false">IF($A18="","",IFERROR(MATCH($A18,'Jüri Puan Girişi'!$A$6:$A$55,0),""))</f>
        <v/>
      </c>
      <c r="Q18" s="21" t="str">
        <f aca="false">IF($A18="","",COUNTIF('Öğrenci Listesi'!$A$4:$A18,'Öğrenci Listesi'!$A18))</f>
        <v/>
      </c>
      <c r="R18" s="21" t="str">
        <f aca="false">IF(OR($A18="",$P18="",$Q18=""),"",IFERROR(INDEX('Jüri Puan Girişi'!$A$6:$BF$55,$P18,13+($Q18-1)*9+2),""))</f>
        <v/>
      </c>
    </row>
    <row r="19" customFormat="false" ht="19.5" hidden="false" customHeight="true" outlineLevel="0" collapsed="false">
      <c r="A19" s="21" t="str">
        <f aca="false">IF('Öğrenci Listesi'!$A19="","",'Öğrenci Listesi'!$A19)</f>
        <v/>
      </c>
      <c r="B19" s="21" t="str">
        <f aca="false">IF('Öğrenci Listesi'!$A19="","",'Öğrenci Listesi'!$D19)</f>
        <v/>
      </c>
      <c r="C19" s="23" t="str">
        <f aca="false">IF('Öğrenci Listesi'!$A19="","",'Öğrenci Listesi'!$E19)</f>
        <v/>
      </c>
      <c r="D19" s="21" t="str">
        <f aca="false">IF($A19="","",'Danışman Puan Girişi'!$I19)</f>
        <v/>
      </c>
      <c r="E19" s="21" t="str">
        <f aca="false">IF($A19="","",'Danışman Puan Girişi'!$O19)</f>
        <v/>
      </c>
      <c r="F19" s="21" t="str">
        <f aca="false">IF($A19="","",'Danışman Puan Girişi'!$T19)</f>
        <v/>
      </c>
      <c r="G19" s="21" t="str">
        <f aca="false">IF($A19="","",'Danışman Puan Girişi'!$AB19)</f>
        <v/>
      </c>
      <c r="H19" s="21" t="str">
        <f aca="false">IF($A19="","",IF($P19="","",IFERROR(INDEX('Jüri Puan Girişi'!$I$6:$I$55,$P19),"")))</f>
        <v/>
      </c>
      <c r="I19" s="21" t="str">
        <f aca="false">IF(OR($A19="",$P19="",$Q19=""),"",IFERROR(INDEX('Jüri Puan Girişi'!$A$6:$BF$55,$P19,13+($Q19-1)*9+7),""))</f>
        <v/>
      </c>
      <c r="J19" s="21" t="str">
        <f aca="false">IF($A19="","",IF($P19="","",IFERROR(INDEX('Jüri Puan Girişi'!$M$6:$M$55,$P19),"")))</f>
        <v/>
      </c>
      <c r="K19" s="21" t="str">
        <f aca="false">IF(OR($A19="",$P19="",$Q19=""),"",IFERROR(INDEX('Jüri Puan Girişi'!$A$6:$BF$55,$P19,13+($Q19-1)*9+8),""))</f>
        <v/>
      </c>
      <c r="L19" s="21" t="str">
        <f aca="false">IF(OR($A19="",$P19="",$Q19=""),"",IFERROR(INDEX('Jüri Puan Girişi'!$A$6:$BF$55,$P19,13+($Q19-1)*9+9),""))</f>
        <v/>
      </c>
      <c r="M19" s="21" t="str">
        <f aca="false">IF($A19="","",IF(OR($D19="",$E19="",$F19="",$L19="",AND('Danışman Puan Girişi'!$AD19&lt;&gt;"Evet",$G19="")),"",ROUND($D19*Kılavuz!$C$31+$E19*Kılavuz!$C$32+$F19*Kılavuz!$C$33+(IF('Danışman Puan Girişi'!$AD19="Evet",0,$G19))*Kılavuz!$C$34+$L19*Kılavuz!$C$35,2)))</f>
        <v/>
      </c>
      <c r="N19" s="23" t="str">
        <f aca="false">IF($A19="","",IF($Q19&gt;4,"Kapasite dışı: projede 4’ten fazla öğrenci",IF(OR(COUNTIF('Öğrenci Listesi'!$A$4:$A$253,$A19)&lt;3,COUNTIF('Öğrenci Listesi'!$A$4:$A$253,$A19)&gt;4),"Grup büyüklüğü 3–4 aralığı dışında",IF($B19="","Öğrenci No eksik",IF($C19="","Ad Soyad eksik",IF($D19="","Ara Rapor puanları eksik",IF($E19="","Ara Sunum puanları eksik",IF($F19="","Süreç Takibi puanları eksik",IF(AND('Danışman Puan Girişi'!$AD19&lt;&gt;"Evet",$G19=""),"Final Raporu puanları eksik",IF($L19="",IF(AND($I19="",$K19=""),"Final Sunumu jüri puanları eksik",IF($I19="","Final Sunumu – Jüri 1 puanları eksik","Final Sunumu – Jüri 2 puanları eksik")),IF(AND('Danışman Puan Girişi'!$AD19="Evet",$R19="Katılmadı"),"Tamamlandı (Final Raporu teslim edilmedi: 0 puan; Final Sunumu'na katılmadı: 0 puan)",IF('Danışman Puan Girişi'!$AD19="Evet","Tamamlandı (Final Raporu teslim edilmedi: 0 puan)",IF($R19="Katılmadı","Tamamlandı (Final Sunumu'na katılmadı: 0 puan)","Tamamlandı")))))))))))))</f>
        <v/>
      </c>
      <c r="O19" s="21" t="str">
        <f aca="false">IF($A19="","",$A19&amp;"#"&amp;$Q19)</f>
        <v/>
      </c>
      <c r="P19" s="21" t="str">
        <f aca="false">IF($A19="","",IFERROR(MATCH($A19,'Jüri Puan Girişi'!$A$6:$A$55,0),""))</f>
        <v/>
      </c>
      <c r="Q19" s="21" t="str">
        <f aca="false">IF($A19="","",COUNTIF('Öğrenci Listesi'!$A$4:$A19,'Öğrenci Listesi'!$A19))</f>
        <v/>
      </c>
      <c r="R19" s="21" t="str">
        <f aca="false">IF(OR($A19="",$P19="",$Q19=""),"",IFERROR(INDEX('Jüri Puan Girişi'!$A$6:$BF$55,$P19,13+($Q19-1)*9+2),""))</f>
        <v/>
      </c>
    </row>
    <row r="20" customFormat="false" ht="19.5" hidden="false" customHeight="true" outlineLevel="0" collapsed="false">
      <c r="A20" s="21" t="str">
        <f aca="false">IF('Öğrenci Listesi'!$A20="","",'Öğrenci Listesi'!$A20)</f>
        <v/>
      </c>
      <c r="B20" s="21" t="str">
        <f aca="false">IF('Öğrenci Listesi'!$A20="","",'Öğrenci Listesi'!$D20)</f>
        <v/>
      </c>
      <c r="C20" s="23" t="str">
        <f aca="false">IF('Öğrenci Listesi'!$A20="","",'Öğrenci Listesi'!$E20)</f>
        <v/>
      </c>
      <c r="D20" s="21" t="str">
        <f aca="false">IF($A20="","",'Danışman Puan Girişi'!$I20)</f>
        <v/>
      </c>
      <c r="E20" s="21" t="str">
        <f aca="false">IF($A20="","",'Danışman Puan Girişi'!$O20)</f>
        <v/>
      </c>
      <c r="F20" s="21" t="str">
        <f aca="false">IF($A20="","",'Danışman Puan Girişi'!$T20)</f>
        <v/>
      </c>
      <c r="G20" s="21" t="str">
        <f aca="false">IF($A20="","",'Danışman Puan Girişi'!$AB20)</f>
        <v/>
      </c>
      <c r="H20" s="21" t="str">
        <f aca="false">IF($A20="","",IF($P20="","",IFERROR(INDEX('Jüri Puan Girişi'!$I$6:$I$55,$P20),"")))</f>
        <v/>
      </c>
      <c r="I20" s="21" t="str">
        <f aca="false">IF(OR($A20="",$P20="",$Q20=""),"",IFERROR(INDEX('Jüri Puan Girişi'!$A$6:$BF$55,$P20,13+($Q20-1)*9+7),""))</f>
        <v/>
      </c>
      <c r="J20" s="21" t="str">
        <f aca="false">IF($A20="","",IF($P20="","",IFERROR(INDEX('Jüri Puan Girişi'!$M$6:$M$55,$P20),"")))</f>
        <v/>
      </c>
      <c r="K20" s="21" t="str">
        <f aca="false">IF(OR($A20="",$P20="",$Q20=""),"",IFERROR(INDEX('Jüri Puan Girişi'!$A$6:$BF$55,$P20,13+($Q20-1)*9+8),""))</f>
        <v/>
      </c>
      <c r="L20" s="21" t="str">
        <f aca="false">IF(OR($A20="",$P20="",$Q20=""),"",IFERROR(INDEX('Jüri Puan Girişi'!$A$6:$BF$55,$P20,13+($Q20-1)*9+9),""))</f>
        <v/>
      </c>
      <c r="M20" s="21" t="str">
        <f aca="false">IF($A20="","",IF(OR($D20="",$E20="",$F20="",$L20="",AND('Danışman Puan Girişi'!$AD20&lt;&gt;"Evet",$G20="")),"",ROUND($D20*Kılavuz!$C$31+$E20*Kılavuz!$C$32+$F20*Kılavuz!$C$33+(IF('Danışman Puan Girişi'!$AD20="Evet",0,$G20))*Kılavuz!$C$34+$L20*Kılavuz!$C$35,2)))</f>
        <v/>
      </c>
      <c r="N20" s="23" t="str">
        <f aca="false">IF($A20="","",IF($Q20&gt;4,"Kapasite dışı: projede 4’ten fazla öğrenci",IF(OR(COUNTIF('Öğrenci Listesi'!$A$4:$A$253,$A20)&lt;3,COUNTIF('Öğrenci Listesi'!$A$4:$A$253,$A20)&gt;4),"Grup büyüklüğü 3–4 aralığı dışında",IF($B20="","Öğrenci No eksik",IF($C20="","Ad Soyad eksik",IF($D20="","Ara Rapor puanları eksik",IF($E20="","Ara Sunum puanları eksik",IF($F20="","Süreç Takibi puanları eksik",IF(AND('Danışman Puan Girişi'!$AD20&lt;&gt;"Evet",$G20=""),"Final Raporu puanları eksik",IF($L20="",IF(AND($I20="",$K20=""),"Final Sunumu jüri puanları eksik",IF($I20="","Final Sunumu – Jüri 1 puanları eksik","Final Sunumu – Jüri 2 puanları eksik")),IF(AND('Danışman Puan Girişi'!$AD20="Evet",$R20="Katılmadı"),"Tamamlandı (Final Raporu teslim edilmedi: 0 puan; Final Sunumu'na katılmadı: 0 puan)",IF('Danışman Puan Girişi'!$AD20="Evet","Tamamlandı (Final Raporu teslim edilmedi: 0 puan)",IF($R20="Katılmadı","Tamamlandı (Final Sunumu'na katılmadı: 0 puan)","Tamamlandı")))))))))))))</f>
        <v/>
      </c>
      <c r="O20" s="21" t="str">
        <f aca="false">IF($A20="","",$A20&amp;"#"&amp;$Q20)</f>
        <v/>
      </c>
      <c r="P20" s="21" t="str">
        <f aca="false">IF($A20="","",IFERROR(MATCH($A20,'Jüri Puan Girişi'!$A$6:$A$55,0),""))</f>
        <v/>
      </c>
      <c r="Q20" s="21" t="str">
        <f aca="false">IF($A20="","",COUNTIF('Öğrenci Listesi'!$A$4:$A20,'Öğrenci Listesi'!$A20))</f>
        <v/>
      </c>
      <c r="R20" s="21" t="str">
        <f aca="false">IF(OR($A20="",$P20="",$Q20=""),"",IFERROR(INDEX('Jüri Puan Girişi'!$A$6:$BF$55,$P20,13+($Q20-1)*9+2),""))</f>
        <v/>
      </c>
    </row>
    <row r="21" customFormat="false" ht="19.5" hidden="false" customHeight="true" outlineLevel="0" collapsed="false">
      <c r="A21" s="21" t="str">
        <f aca="false">IF('Öğrenci Listesi'!$A21="","",'Öğrenci Listesi'!$A21)</f>
        <v/>
      </c>
      <c r="B21" s="21" t="str">
        <f aca="false">IF('Öğrenci Listesi'!$A21="","",'Öğrenci Listesi'!$D21)</f>
        <v/>
      </c>
      <c r="C21" s="23" t="str">
        <f aca="false">IF('Öğrenci Listesi'!$A21="","",'Öğrenci Listesi'!$E21)</f>
        <v/>
      </c>
      <c r="D21" s="21" t="str">
        <f aca="false">IF($A21="","",'Danışman Puan Girişi'!$I21)</f>
        <v/>
      </c>
      <c r="E21" s="21" t="str">
        <f aca="false">IF($A21="","",'Danışman Puan Girişi'!$O21)</f>
        <v/>
      </c>
      <c r="F21" s="21" t="str">
        <f aca="false">IF($A21="","",'Danışman Puan Girişi'!$T21)</f>
        <v/>
      </c>
      <c r="G21" s="21" t="str">
        <f aca="false">IF($A21="","",'Danışman Puan Girişi'!$AB21)</f>
        <v/>
      </c>
      <c r="H21" s="21" t="str">
        <f aca="false">IF($A21="","",IF($P21="","",IFERROR(INDEX('Jüri Puan Girişi'!$I$6:$I$55,$P21),"")))</f>
        <v/>
      </c>
      <c r="I21" s="21" t="str">
        <f aca="false">IF(OR($A21="",$P21="",$Q21=""),"",IFERROR(INDEX('Jüri Puan Girişi'!$A$6:$BF$55,$P21,13+($Q21-1)*9+7),""))</f>
        <v/>
      </c>
      <c r="J21" s="21" t="str">
        <f aca="false">IF($A21="","",IF($P21="","",IFERROR(INDEX('Jüri Puan Girişi'!$M$6:$M$55,$P21),"")))</f>
        <v/>
      </c>
      <c r="K21" s="21" t="str">
        <f aca="false">IF(OR($A21="",$P21="",$Q21=""),"",IFERROR(INDEX('Jüri Puan Girişi'!$A$6:$BF$55,$P21,13+($Q21-1)*9+8),""))</f>
        <v/>
      </c>
      <c r="L21" s="21" t="str">
        <f aca="false">IF(OR($A21="",$P21="",$Q21=""),"",IFERROR(INDEX('Jüri Puan Girişi'!$A$6:$BF$55,$P21,13+($Q21-1)*9+9),""))</f>
        <v/>
      </c>
      <c r="M21" s="21" t="str">
        <f aca="false">IF($A21="","",IF(OR($D21="",$E21="",$F21="",$L21="",AND('Danışman Puan Girişi'!$AD21&lt;&gt;"Evet",$G21="")),"",ROUND($D21*Kılavuz!$C$31+$E21*Kılavuz!$C$32+$F21*Kılavuz!$C$33+(IF('Danışman Puan Girişi'!$AD21="Evet",0,$G21))*Kılavuz!$C$34+$L21*Kılavuz!$C$35,2)))</f>
        <v/>
      </c>
      <c r="N21" s="23" t="str">
        <f aca="false">IF($A21="","",IF($Q21&gt;4,"Kapasite dışı: projede 4’ten fazla öğrenci",IF(OR(COUNTIF('Öğrenci Listesi'!$A$4:$A$253,$A21)&lt;3,COUNTIF('Öğrenci Listesi'!$A$4:$A$253,$A21)&gt;4),"Grup büyüklüğü 3–4 aralığı dışında",IF($B21="","Öğrenci No eksik",IF($C21="","Ad Soyad eksik",IF($D21="","Ara Rapor puanları eksik",IF($E21="","Ara Sunum puanları eksik",IF($F21="","Süreç Takibi puanları eksik",IF(AND('Danışman Puan Girişi'!$AD21&lt;&gt;"Evet",$G21=""),"Final Raporu puanları eksik",IF($L21="",IF(AND($I21="",$K21=""),"Final Sunumu jüri puanları eksik",IF($I21="","Final Sunumu – Jüri 1 puanları eksik","Final Sunumu – Jüri 2 puanları eksik")),IF(AND('Danışman Puan Girişi'!$AD21="Evet",$R21="Katılmadı"),"Tamamlandı (Final Raporu teslim edilmedi: 0 puan; Final Sunumu'na katılmadı: 0 puan)",IF('Danışman Puan Girişi'!$AD21="Evet","Tamamlandı (Final Raporu teslim edilmedi: 0 puan)",IF($R21="Katılmadı","Tamamlandı (Final Sunumu'na katılmadı: 0 puan)","Tamamlandı")))))))))))))</f>
        <v/>
      </c>
      <c r="O21" s="21" t="str">
        <f aca="false">IF($A21="","",$A21&amp;"#"&amp;$Q21)</f>
        <v/>
      </c>
      <c r="P21" s="21" t="str">
        <f aca="false">IF($A21="","",IFERROR(MATCH($A21,'Jüri Puan Girişi'!$A$6:$A$55,0),""))</f>
        <v/>
      </c>
      <c r="Q21" s="21" t="str">
        <f aca="false">IF($A21="","",COUNTIF('Öğrenci Listesi'!$A$4:$A21,'Öğrenci Listesi'!$A21))</f>
        <v/>
      </c>
      <c r="R21" s="21" t="str">
        <f aca="false">IF(OR($A21="",$P21="",$Q21=""),"",IFERROR(INDEX('Jüri Puan Girişi'!$A$6:$BF$55,$P21,13+($Q21-1)*9+2),""))</f>
        <v/>
      </c>
    </row>
    <row r="22" customFormat="false" ht="19.5" hidden="false" customHeight="true" outlineLevel="0" collapsed="false">
      <c r="A22" s="21" t="str">
        <f aca="false">IF('Öğrenci Listesi'!$A22="","",'Öğrenci Listesi'!$A22)</f>
        <v/>
      </c>
      <c r="B22" s="21" t="str">
        <f aca="false">IF('Öğrenci Listesi'!$A22="","",'Öğrenci Listesi'!$D22)</f>
        <v/>
      </c>
      <c r="C22" s="23" t="str">
        <f aca="false">IF('Öğrenci Listesi'!$A22="","",'Öğrenci Listesi'!$E22)</f>
        <v/>
      </c>
      <c r="D22" s="21" t="str">
        <f aca="false">IF($A22="","",'Danışman Puan Girişi'!$I22)</f>
        <v/>
      </c>
      <c r="E22" s="21" t="str">
        <f aca="false">IF($A22="","",'Danışman Puan Girişi'!$O22)</f>
        <v/>
      </c>
      <c r="F22" s="21" t="str">
        <f aca="false">IF($A22="","",'Danışman Puan Girişi'!$T22)</f>
        <v/>
      </c>
      <c r="G22" s="21" t="str">
        <f aca="false">IF($A22="","",'Danışman Puan Girişi'!$AB22)</f>
        <v/>
      </c>
      <c r="H22" s="21" t="str">
        <f aca="false">IF($A22="","",IF($P22="","",IFERROR(INDEX('Jüri Puan Girişi'!$I$6:$I$55,$P22),"")))</f>
        <v/>
      </c>
      <c r="I22" s="21" t="str">
        <f aca="false">IF(OR($A22="",$P22="",$Q22=""),"",IFERROR(INDEX('Jüri Puan Girişi'!$A$6:$BF$55,$P22,13+($Q22-1)*9+7),""))</f>
        <v/>
      </c>
      <c r="J22" s="21" t="str">
        <f aca="false">IF($A22="","",IF($P22="","",IFERROR(INDEX('Jüri Puan Girişi'!$M$6:$M$55,$P22),"")))</f>
        <v/>
      </c>
      <c r="K22" s="21" t="str">
        <f aca="false">IF(OR($A22="",$P22="",$Q22=""),"",IFERROR(INDEX('Jüri Puan Girişi'!$A$6:$BF$55,$P22,13+($Q22-1)*9+8),""))</f>
        <v/>
      </c>
      <c r="L22" s="21" t="str">
        <f aca="false">IF(OR($A22="",$P22="",$Q22=""),"",IFERROR(INDEX('Jüri Puan Girişi'!$A$6:$BF$55,$P22,13+($Q22-1)*9+9),""))</f>
        <v/>
      </c>
      <c r="M22" s="21" t="str">
        <f aca="false">IF($A22="","",IF(OR($D22="",$E22="",$F22="",$L22="",AND('Danışman Puan Girişi'!$AD22&lt;&gt;"Evet",$G22="")),"",ROUND($D22*Kılavuz!$C$31+$E22*Kılavuz!$C$32+$F22*Kılavuz!$C$33+(IF('Danışman Puan Girişi'!$AD22="Evet",0,$G22))*Kılavuz!$C$34+$L22*Kılavuz!$C$35,2)))</f>
        <v/>
      </c>
      <c r="N22" s="23" t="str">
        <f aca="false">IF($A22="","",IF($Q22&gt;4,"Kapasite dışı: projede 4’ten fazla öğrenci",IF(OR(COUNTIF('Öğrenci Listesi'!$A$4:$A$253,$A22)&lt;3,COUNTIF('Öğrenci Listesi'!$A$4:$A$253,$A22)&gt;4),"Grup büyüklüğü 3–4 aralığı dışında",IF($B22="","Öğrenci No eksik",IF($C22="","Ad Soyad eksik",IF($D22="","Ara Rapor puanları eksik",IF($E22="","Ara Sunum puanları eksik",IF($F22="","Süreç Takibi puanları eksik",IF(AND('Danışman Puan Girişi'!$AD22&lt;&gt;"Evet",$G22=""),"Final Raporu puanları eksik",IF($L22="",IF(AND($I22="",$K22=""),"Final Sunumu jüri puanları eksik",IF($I22="","Final Sunumu – Jüri 1 puanları eksik","Final Sunumu – Jüri 2 puanları eksik")),IF(AND('Danışman Puan Girişi'!$AD22="Evet",$R22="Katılmadı"),"Tamamlandı (Final Raporu teslim edilmedi: 0 puan; Final Sunumu'na katılmadı: 0 puan)",IF('Danışman Puan Girişi'!$AD22="Evet","Tamamlandı (Final Raporu teslim edilmedi: 0 puan)",IF($R22="Katılmadı","Tamamlandı (Final Sunumu'na katılmadı: 0 puan)","Tamamlandı")))))))))))))</f>
        <v/>
      </c>
      <c r="O22" s="21" t="str">
        <f aca="false">IF($A22="","",$A22&amp;"#"&amp;$Q22)</f>
        <v/>
      </c>
      <c r="P22" s="21" t="str">
        <f aca="false">IF($A22="","",IFERROR(MATCH($A22,'Jüri Puan Girişi'!$A$6:$A$55,0),""))</f>
        <v/>
      </c>
      <c r="Q22" s="21" t="str">
        <f aca="false">IF($A22="","",COUNTIF('Öğrenci Listesi'!$A$4:$A22,'Öğrenci Listesi'!$A22))</f>
        <v/>
      </c>
      <c r="R22" s="21" t="str">
        <f aca="false">IF(OR($A22="",$P22="",$Q22=""),"",IFERROR(INDEX('Jüri Puan Girişi'!$A$6:$BF$55,$P22,13+($Q22-1)*9+2),""))</f>
        <v/>
      </c>
    </row>
    <row r="23" customFormat="false" ht="19.5" hidden="false" customHeight="true" outlineLevel="0" collapsed="false">
      <c r="A23" s="21" t="str">
        <f aca="false">IF('Öğrenci Listesi'!$A23="","",'Öğrenci Listesi'!$A23)</f>
        <v/>
      </c>
      <c r="B23" s="21" t="str">
        <f aca="false">IF('Öğrenci Listesi'!$A23="","",'Öğrenci Listesi'!$D23)</f>
        <v/>
      </c>
      <c r="C23" s="23" t="str">
        <f aca="false">IF('Öğrenci Listesi'!$A23="","",'Öğrenci Listesi'!$E23)</f>
        <v/>
      </c>
      <c r="D23" s="21" t="str">
        <f aca="false">IF($A23="","",'Danışman Puan Girişi'!$I23)</f>
        <v/>
      </c>
      <c r="E23" s="21" t="str">
        <f aca="false">IF($A23="","",'Danışman Puan Girişi'!$O23)</f>
        <v/>
      </c>
      <c r="F23" s="21" t="str">
        <f aca="false">IF($A23="","",'Danışman Puan Girişi'!$T23)</f>
        <v/>
      </c>
      <c r="G23" s="21" t="str">
        <f aca="false">IF($A23="","",'Danışman Puan Girişi'!$AB23)</f>
        <v/>
      </c>
      <c r="H23" s="21" t="str">
        <f aca="false">IF($A23="","",IF($P23="","",IFERROR(INDEX('Jüri Puan Girişi'!$I$6:$I$55,$P23),"")))</f>
        <v/>
      </c>
      <c r="I23" s="21" t="str">
        <f aca="false">IF(OR($A23="",$P23="",$Q23=""),"",IFERROR(INDEX('Jüri Puan Girişi'!$A$6:$BF$55,$P23,13+($Q23-1)*9+7),""))</f>
        <v/>
      </c>
      <c r="J23" s="21" t="str">
        <f aca="false">IF($A23="","",IF($P23="","",IFERROR(INDEX('Jüri Puan Girişi'!$M$6:$M$55,$P23),"")))</f>
        <v/>
      </c>
      <c r="K23" s="21" t="str">
        <f aca="false">IF(OR($A23="",$P23="",$Q23=""),"",IFERROR(INDEX('Jüri Puan Girişi'!$A$6:$BF$55,$P23,13+($Q23-1)*9+8),""))</f>
        <v/>
      </c>
      <c r="L23" s="21" t="str">
        <f aca="false">IF(OR($A23="",$P23="",$Q23=""),"",IFERROR(INDEX('Jüri Puan Girişi'!$A$6:$BF$55,$P23,13+($Q23-1)*9+9),""))</f>
        <v/>
      </c>
      <c r="M23" s="21" t="str">
        <f aca="false">IF($A23="","",IF(OR($D23="",$E23="",$F23="",$L23="",AND('Danışman Puan Girişi'!$AD23&lt;&gt;"Evet",$G23="")),"",ROUND($D23*Kılavuz!$C$31+$E23*Kılavuz!$C$32+$F23*Kılavuz!$C$33+(IF('Danışman Puan Girişi'!$AD23="Evet",0,$G23))*Kılavuz!$C$34+$L23*Kılavuz!$C$35,2)))</f>
        <v/>
      </c>
      <c r="N23" s="23" t="str">
        <f aca="false">IF($A23="","",IF($Q23&gt;4,"Kapasite dışı: projede 4’ten fazla öğrenci",IF(OR(COUNTIF('Öğrenci Listesi'!$A$4:$A$253,$A23)&lt;3,COUNTIF('Öğrenci Listesi'!$A$4:$A$253,$A23)&gt;4),"Grup büyüklüğü 3–4 aralığı dışında",IF($B23="","Öğrenci No eksik",IF($C23="","Ad Soyad eksik",IF($D23="","Ara Rapor puanları eksik",IF($E23="","Ara Sunum puanları eksik",IF($F23="","Süreç Takibi puanları eksik",IF(AND('Danışman Puan Girişi'!$AD23&lt;&gt;"Evet",$G23=""),"Final Raporu puanları eksik",IF($L23="",IF(AND($I23="",$K23=""),"Final Sunumu jüri puanları eksik",IF($I23="","Final Sunumu – Jüri 1 puanları eksik","Final Sunumu – Jüri 2 puanları eksik")),IF(AND('Danışman Puan Girişi'!$AD23="Evet",$R23="Katılmadı"),"Tamamlandı (Final Raporu teslim edilmedi: 0 puan; Final Sunumu'na katılmadı: 0 puan)",IF('Danışman Puan Girişi'!$AD23="Evet","Tamamlandı (Final Raporu teslim edilmedi: 0 puan)",IF($R23="Katılmadı","Tamamlandı (Final Sunumu'na katılmadı: 0 puan)","Tamamlandı")))))))))))))</f>
        <v/>
      </c>
      <c r="O23" s="21" t="str">
        <f aca="false">IF($A23="","",$A23&amp;"#"&amp;$Q23)</f>
        <v/>
      </c>
      <c r="P23" s="21" t="str">
        <f aca="false">IF($A23="","",IFERROR(MATCH($A23,'Jüri Puan Girişi'!$A$6:$A$55,0),""))</f>
        <v/>
      </c>
      <c r="Q23" s="21" t="str">
        <f aca="false">IF($A23="","",COUNTIF('Öğrenci Listesi'!$A$4:$A23,'Öğrenci Listesi'!$A23))</f>
        <v/>
      </c>
      <c r="R23" s="21" t="str">
        <f aca="false">IF(OR($A23="",$P23="",$Q23=""),"",IFERROR(INDEX('Jüri Puan Girişi'!$A$6:$BF$55,$P23,13+($Q23-1)*9+2),""))</f>
        <v/>
      </c>
    </row>
    <row r="24" customFormat="false" ht="19.5" hidden="false" customHeight="true" outlineLevel="0" collapsed="false">
      <c r="A24" s="21" t="str">
        <f aca="false">IF('Öğrenci Listesi'!$A24="","",'Öğrenci Listesi'!$A24)</f>
        <v/>
      </c>
      <c r="B24" s="21" t="str">
        <f aca="false">IF('Öğrenci Listesi'!$A24="","",'Öğrenci Listesi'!$D24)</f>
        <v/>
      </c>
      <c r="C24" s="23" t="str">
        <f aca="false">IF('Öğrenci Listesi'!$A24="","",'Öğrenci Listesi'!$E24)</f>
        <v/>
      </c>
      <c r="D24" s="21" t="str">
        <f aca="false">IF($A24="","",'Danışman Puan Girişi'!$I24)</f>
        <v/>
      </c>
      <c r="E24" s="21" t="str">
        <f aca="false">IF($A24="","",'Danışman Puan Girişi'!$O24)</f>
        <v/>
      </c>
      <c r="F24" s="21" t="str">
        <f aca="false">IF($A24="","",'Danışman Puan Girişi'!$T24)</f>
        <v/>
      </c>
      <c r="G24" s="21" t="str">
        <f aca="false">IF($A24="","",'Danışman Puan Girişi'!$AB24)</f>
        <v/>
      </c>
      <c r="H24" s="21" t="str">
        <f aca="false">IF($A24="","",IF($P24="","",IFERROR(INDEX('Jüri Puan Girişi'!$I$6:$I$55,$P24),"")))</f>
        <v/>
      </c>
      <c r="I24" s="21" t="str">
        <f aca="false">IF(OR($A24="",$P24="",$Q24=""),"",IFERROR(INDEX('Jüri Puan Girişi'!$A$6:$BF$55,$P24,13+($Q24-1)*9+7),""))</f>
        <v/>
      </c>
      <c r="J24" s="21" t="str">
        <f aca="false">IF($A24="","",IF($P24="","",IFERROR(INDEX('Jüri Puan Girişi'!$M$6:$M$55,$P24),"")))</f>
        <v/>
      </c>
      <c r="K24" s="21" t="str">
        <f aca="false">IF(OR($A24="",$P24="",$Q24=""),"",IFERROR(INDEX('Jüri Puan Girişi'!$A$6:$BF$55,$P24,13+($Q24-1)*9+8),""))</f>
        <v/>
      </c>
      <c r="L24" s="21" t="str">
        <f aca="false">IF(OR($A24="",$P24="",$Q24=""),"",IFERROR(INDEX('Jüri Puan Girişi'!$A$6:$BF$55,$P24,13+($Q24-1)*9+9),""))</f>
        <v/>
      </c>
      <c r="M24" s="21" t="str">
        <f aca="false">IF($A24="","",IF(OR($D24="",$E24="",$F24="",$L24="",AND('Danışman Puan Girişi'!$AD24&lt;&gt;"Evet",$G24="")),"",ROUND($D24*Kılavuz!$C$31+$E24*Kılavuz!$C$32+$F24*Kılavuz!$C$33+(IF('Danışman Puan Girişi'!$AD24="Evet",0,$G24))*Kılavuz!$C$34+$L24*Kılavuz!$C$35,2)))</f>
        <v/>
      </c>
      <c r="N24" s="23" t="str">
        <f aca="false">IF($A24="","",IF($Q24&gt;4,"Kapasite dışı: projede 4’ten fazla öğrenci",IF(OR(COUNTIF('Öğrenci Listesi'!$A$4:$A$253,$A24)&lt;3,COUNTIF('Öğrenci Listesi'!$A$4:$A$253,$A24)&gt;4),"Grup büyüklüğü 3–4 aralığı dışında",IF($B24="","Öğrenci No eksik",IF($C24="","Ad Soyad eksik",IF($D24="","Ara Rapor puanları eksik",IF($E24="","Ara Sunum puanları eksik",IF($F24="","Süreç Takibi puanları eksik",IF(AND('Danışman Puan Girişi'!$AD24&lt;&gt;"Evet",$G24=""),"Final Raporu puanları eksik",IF($L24="",IF(AND($I24="",$K24=""),"Final Sunumu jüri puanları eksik",IF($I24="","Final Sunumu – Jüri 1 puanları eksik","Final Sunumu – Jüri 2 puanları eksik")),IF(AND('Danışman Puan Girişi'!$AD24="Evet",$R24="Katılmadı"),"Tamamlandı (Final Raporu teslim edilmedi: 0 puan; Final Sunumu'na katılmadı: 0 puan)",IF('Danışman Puan Girişi'!$AD24="Evet","Tamamlandı (Final Raporu teslim edilmedi: 0 puan)",IF($R24="Katılmadı","Tamamlandı (Final Sunumu'na katılmadı: 0 puan)","Tamamlandı")))))))))))))</f>
        <v/>
      </c>
      <c r="O24" s="21" t="str">
        <f aca="false">IF($A24="","",$A24&amp;"#"&amp;$Q24)</f>
        <v/>
      </c>
      <c r="P24" s="21" t="str">
        <f aca="false">IF($A24="","",IFERROR(MATCH($A24,'Jüri Puan Girişi'!$A$6:$A$55,0),""))</f>
        <v/>
      </c>
      <c r="Q24" s="21" t="str">
        <f aca="false">IF($A24="","",COUNTIF('Öğrenci Listesi'!$A$4:$A24,'Öğrenci Listesi'!$A24))</f>
        <v/>
      </c>
      <c r="R24" s="21" t="str">
        <f aca="false">IF(OR($A24="",$P24="",$Q24=""),"",IFERROR(INDEX('Jüri Puan Girişi'!$A$6:$BF$55,$P24,13+($Q24-1)*9+2),""))</f>
        <v/>
      </c>
    </row>
    <row r="25" customFormat="false" ht="19.5" hidden="false" customHeight="true" outlineLevel="0" collapsed="false">
      <c r="A25" s="21" t="str">
        <f aca="false">IF('Öğrenci Listesi'!$A25="","",'Öğrenci Listesi'!$A25)</f>
        <v/>
      </c>
      <c r="B25" s="21" t="str">
        <f aca="false">IF('Öğrenci Listesi'!$A25="","",'Öğrenci Listesi'!$D25)</f>
        <v/>
      </c>
      <c r="C25" s="23" t="str">
        <f aca="false">IF('Öğrenci Listesi'!$A25="","",'Öğrenci Listesi'!$E25)</f>
        <v/>
      </c>
      <c r="D25" s="21" t="str">
        <f aca="false">IF($A25="","",'Danışman Puan Girişi'!$I25)</f>
        <v/>
      </c>
      <c r="E25" s="21" t="str">
        <f aca="false">IF($A25="","",'Danışman Puan Girişi'!$O25)</f>
        <v/>
      </c>
      <c r="F25" s="21" t="str">
        <f aca="false">IF($A25="","",'Danışman Puan Girişi'!$T25)</f>
        <v/>
      </c>
      <c r="G25" s="21" t="str">
        <f aca="false">IF($A25="","",'Danışman Puan Girişi'!$AB25)</f>
        <v/>
      </c>
      <c r="H25" s="21" t="str">
        <f aca="false">IF($A25="","",IF($P25="","",IFERROR(INDEX('Jüri Puan Girişi'!$I$6:$I$55,$P25),"")))</f>
        <v/>
      </c>
      <c r="I25" s="21" t="str">
        <f aca="false">IF(OR($A25="",$P25="",$Q25=""),"",IFERROR(INDEX('Jüri Puan Girişi'!$A$6:$BF$55,$P25,13+($Q25-1)*9+7),""))</f>
        <v/>
      </c>
      <c r="J25" s="21" t="str">
        <f aca="false">IF($A25="","",IF($P25="","",IFERROR(INDEX('Jüri Puan Girişi'!$M$6:$M$55,$P25),"")))</f>
        <v/>
      </c>
      <c r="K25" s="21" t="str">
        <f aca="false">IF(OR($A25="",$P25="",$Q25=""),"",IFERROR(INDEX('Jüri Puan Girişi'!$A$6:$BF$55,$P25,13+($Q25-1)*9+8),""))</f>
        <v/>
      </c>
      <c r="L25" s="21" t="str">
        <f aca="false">IF(OR($A25="",$P25="",$Q25=""),"",IFERROR(INDEX('Jüri Puan Girişi'!$A$6:$BF$55,$P25,13+($Q25-1)*9+9),""))</f>
        <v/>
      </c>
      <c r="M25" s="21" t="str">
        <f aca="false">IF($A25="","",IF(OR($D25="",$E25="",$F25="",$L25="",AND('Danışman Puan Girişi'!$AD25&lt;&gt;"Evet",$G25="")),"",ROUND($D25*Kılavuz!$C$31+$E25*Kılavuz!$C$32+$F25*Kılavuz!$C$33+(IF('Danışman Puan Girişi'!$AD25="Evet",0,$G25))*Kılavuz!$C$34+$L25*Kılavuz!$C$35,2)))</f>
        <v/>
      </c>
      <c r="N25" s="23" t="str">
        <f aca="false">IF($A25="","",IF($Q25&gt;4,"Kapasite dışı: projede 4’ten fazla öğrenci",IF(OR(COUNTIF('Öğrenci Listesi'!$A$4:$A$253,$A25)&lt;3,COUNTIF('Öğrenci Listesi'!$A$4:$A$253,$A25)&gt;4),"Grup büyüklüğü 3–4 aralığı dışında",IF($B25="","Öğrenci No eksik",IF($C25="","Ad Soyad eksik",IF($D25="","Ara Rapor puanları eksik",IF($E25="","Ara Sunum puanları eksik",IF($F25="","Süreç Takibi puanları eksik",IF(AND('Danışman Puan Girişi'!$AD25&lt;&gt;"Evet",$G25=""),"Final Raporu puanları eksik",IF($L25="",IF(AND($I25="",$K25=""),"Final Sunumu jüri puanları eksik",IF($I25="","Final Sunumu – Jüri 1 puanları eksik","Final Sunumu – Jüri 2 puanları eksik")),IF(AND('Danışman Puan Girişi'!$AD25="Evet",$R25="Katılmadı"),"Tamamlandı (Final Raporu teslim edilmedi: 0 puan; Final Sunumu'na katılmadı: 0 puan)",IF('Danışman Puan Girişi'!$AD25="Evet","Tamamlandı (Final Raporu teslim edilmedi: 0 puan)",IF($R25="Katılmadı","Tamamlandı (Final Sunumu'na katılmadı: 0 puan)","Tamamlandı")))))))))))))</f>
        <v/>
      </c>
      <c r="O25" s="21" t="str">
        <f aca="false">IF($A25="","",$A25&amp;"#"&amp;$Q25)</f>
        <v/>
      </c>
      <c r="P25" s="21" t="str">
        <f aca="false">IF($A25="","",IFERROR(MATCH($A25,'Jüri Puan Girişi'!$A$6:$A$55,0),""))</f>
        <v/>
      </c>
      <c r="Q25" s="21" t="str">
        <f aca="false">IF($A25="","",COUNTIF('Öğrenci Listesi'!$A$4:$A25,'Öğrenci Listesi'!$A25))</f>
        <v/>
      </c>
      <c r="R25" s="21" t="str">
        <f aca="false">IF(OR($A25="",$P25="",$Q25=""),"",IFERROR(INDEX('Jüri Puan Girişi'!$A$6:$BF$55,$P25,13+($Q25-1)*9+2),""))</f>
        <v/>
      </c>
    </row>
    <row r="26" customFormat="false" ht="19.5" hidden="false" customHeight="true" outlineLevel="0" collapsed="false">
      <c r="A26" s="21" t="str">
        <f aca="false">IF('Öğrenci Listesi'!$A26="","",'Öğrenci Listesi'!$A26)</f>
        <v/>
      </c>
      <c r="B26" s="21" t="str">
        <f aca="false">IF('Öğrenci Listesi'!$A26="","",'Öğrenci Listesi'!$D26)</f>
        <v/>
      </c>
      <c r="C26" s="23" t="str">
        <f aca="false">IF('Öğrenci Listesi'!$A26="","",'Öğrenci Listesi'!$E26)</f>
        <v/>
      </c>
      <c r="D26" s="21" t="str">
        <f aca="false">IF($A26="","",'Danışman Puan Girişi'!$I26)</f>
        <v/>
      </c>
      <c r="E26" s="21" t="str">
        <f aca="false">IF($A26="","",'Danışman Puan Girişi'!$O26)</f>
        <v/>
      </c>
      <c r="F26" s="21" t="str">
        <f aca="false">IF($A26="","",'Danışman Puan Girişi'!$T26)</f>
        <v/>
      </c>
      <c r="G26" s="21" t="str">
        <f aca="false">IF($A26="","",'Danışman Puan Girişi'!$AB26)</f>
        <v/>
      </c>
      <c r="H26" s="21" t="str">
        <f aca="false">IF($A26="","",IF($P26="","",IFERROR(INDEX('Jüri Puan Girişi'!$I$6:$I$55,$P26),"")))</f>
        <v/>
      </c>
      <c r="I26" s="21" t="str">
        <f aca="false">IF(OR($A26="",$P26="",$Q26=""),"",IFERROR(INDEX('Jüri Puan Girişi'!$A$6:$BF$55,$P26,13+($Q26-1)*9+7),""))</f>
        <v/>
      </c>
      <c r="J26" s="21" t="str">
        <f aca="false">IF($A26="","",IF($P26="","",IFERROR(INDEX('Jüri Puan Girişi'!$M$6:$M$55,$P26),"")))</f>
        <v/>
      </c>
      <c r="K26" s="21" t="str">
        <f aca="false">IF(OR($A26="",$P26="",$Q26=""),"",IFERROR(INDEX('Jüri Puan Girişi'!$A$6:$BF$55,$P26,13+($Q26-1)*9+8),""))</f>
        <v/>
      </c>
      <c r="L26" s="21" t="str">
        <f aca="false">IF(OR($A26="",$P26="",$Q26=""),"",IFERROR(INDEX('Jüri Puan Girişi'!$A$6:$BF$55,$P26,13+($Q26-1)*9+9),""))</f>
        <v/>
      </c>
      <c r="M26" s="21" t="str">
        <f aca="false">IF($A26="","",IF(OR($D26="",$E26="",$F26="",$L26="",AND('Danışman Puan Girişi'!$AD26&lt;&gt;"Evet",$G26="")),"",ROUND($D26*Kılavuz!$C$31+$E26*Kılavuz!$C$32+$F26*Kılavuz!$C$33+(IF('Danışman Puan Girişi'!$AD26="Evet",0,$G26))*Kılavuz!$C$34+$L26*Kılavuz!$C$35,2)))</f>
        <v/>
      </c>
      <c r="N26" s="23" t="str">
        <f aca="false">IF($A26="","",IF($Q26&gt;4,"Kapasite dışı: projede 4’ten fazla öğrenci",IF(OR(COUNTIF('Öğrenci Listesi'!$A$4:$A$253,$A26)&lt;3,COUNTIF('Öğrenci Listesi'!$A$4:$A$253,$A26)&gt;4),"Grup büyüklüğü 3–4 aralığı dışında",IF($B26="","Öğrenci No eksik",IF($C26="","Ad Soyad eksik",IF($D26="","Ara Rapor puanları eksik",IF($E26="","Ara Sunum puanları eksik",IF($F26="","Süreç Takibi puanları eksik",IF(AND('Danışman Puan Girişi'!$AD26&lt;&gt;"Evet",$G26=""),"Final Raporu puanları eksik",IF($L26="",IF(AND($I26="",$K26=""),"Final Sunumu jüri puanları eksik",IF($I26="","Final Sunumu – Jüri 1 puanları eksik","Final Sunumu – Jüri 2 puanları eksik")),IF(AND('Danışman Puan Girişi'!$AD26="Evet",$R26="Katılmadı"),"Tamamlandı (Final Raporu teslim edilmedi: 0 puan; Final Sunumu'na katılmadı: 0 puan)",IF('Danışman Puan Girişi'!$AD26="Evet","Tamamlandı (Final Raporu teslim edilmedi: 0 puan)",IF($R26="Katılmadı","Tamamlandı (Final Sunumu'na katılmadı: 0 puan)","Tamamlandı")))))))))))))</f>
        <v/>
      </c>
      <c r="O26" s="21" t="str">
        <f aca="false">IF($A26="","",$A26&amp;"#"&amp;$Q26)</f>
        <v/>
      </c>
      <c r="P26" s="21" t="str">
        <f aca="false">IF($A26="","",IFERROR(MATCH($A26,'Jüri Puan Girişi'!$A$6:$A$55,0),""))</f>
        <v/>
      </c>
      <c r="Q26" s="21" t="str">
        <f aca="false">IF($A26="","",COUNTIF('Öğrenci Listesi'!$A$4:$A26,'Öğrenci Listesi'!$A26))</f>
        <v/>
      </c>
      <c r="R26" s="21" t="str">
        <f aca="false">IF(OR($A26="",$P26="",$Q26=""),"",IFERROR(INDEX('Jüri Puan Girişi'!$A$6:$BF$55,$P26,13+($Q26-1)*9+2),""))</f>
        <v/>
      </c>
    </row>
    <row r="27" customFormat="false" ht="19.5" hidden="false" customHeight="true" outlineLevel="0" collapsed="false">
      <c r="A27" s="21" t="str">
        <f aca="false">IF('Öğrenci Listesi'!$A27="","",'Öğrenci Listesi'!$A27)</f>
        <v/>
      </c>
      <c r="B27" s="21" t="str">
        <f aca="false">IF('Öğrenci Listesi'!$A27="","",'Öğrenci Listesi'!$D27)</f>
        <v/>
      </c>
      <c r="C27" s="23" t="str">
        <f aca="false">IF('Öğrenci Listesi'!$A27="","",'Öğrenci Listesi'!$E27)</f>
        <v/>
      </c>
      <c r="D27" s="21" t="str">
        <f aca="false">IF($A27="","",'Danışman Puan Girişi'!$I27)</f>
        <v/>
      </c>
      <c r="E27" s="21" t="str">
        <f aca="false">IF($A27="","",'Danışman Puan Girişi'!$O27)</f>
        <v/>
      </c>
      <c r="F27" s="21" t="str">
        <f aca="false">IF($A27="","",'Danışman Puan Girişi'!$T27)</f>
        <v/>
      </c>
      <c r="G27" s="21" t="str">
        <f aca="false">IF($A27="","",'Danışman Puan Girişi'!$AB27)</f>
        <v/>
      </c>
      <c r="H27" s="21" t="str">
        <f aca="false">IF($A27="","",IF($P27="","",IFERROR(INDEX('Jüri Puan Girişi'!$I$6:$I$55,$P27),"")))</f>
        <v/>
      </c>
      <c r="I27" s="21" t="str">
        <f aca="false">IF(OR($A27="",$P27="",$Q27=""),"",IFERROR(INDEX('Jüri Puan Girişi'!$A$6:$BF$55,$P27,13+($Q27-1)*9+7),""))</f>
        <v/>
      </c>
      <c r="J27" s="21" t="str">
        <f aca="false">IF($A27="","",IF($P27="","",IFERROR(INDEX('Jüri Puan Girişi'!$M$6:$M$55,$P27),"")))</f>
        <v/>
      </c>
      <c r="K27" s="21" t="str">
        <f aca="false">IF(OR($A27="",$P27="",$Q27=""),"",IFERROR(INDEX('Jüri Puan Girişi'!$A$6:$BF$55,$P27,13+($Q27-1)*9+8),""))</f>
        <v/>
      </c>
      <c r="L27" s="21" t="str">
        <f aca="false">IF(OR($A27="",$P27="",$Q27=""),"",IFERROR(INDEX('Jüri Puan Girişi'!$A$6:$BF$55,$P27,13+($Q27-1)*9+9),""))</f>
        <v/>
      </c>
      <c r="M27" s="21" t="str">
        <f aca="false">IF($A27="","",IF(OR($D27="",$E27="",$F27="",$L27="",AND('Danışman Puan Girişi'!$AD27&lt;&gt;"Evet",$G27="")),"",ROUND($D27*Kılavuz!$C$31+$E27*Kılavuz!$C$32+$F27*Kılavuz!$C$33+(IF('Danışman Puan Girişi'!$AD27="Evet",0,$G27))*Kılavuz!$C$34+$L27*Kılavuz!$C$35,2)))</f>
        <v/>
      </c>
      <c r="N27" s="23" t="str">
        <f aca="false">IF($A27="","",IF($Q27&gt;4,"Kapasite dışı: projede 4’ten fazla öğrenci",IF(OR(COUNTIF('Öğrenci Listesi'!$A$4:$A$253,$A27)&lt;3,COUNTIF('Öğrenci Listesi'!$A$4:$A$253,$A27)&gt;4),"Grup büyüklüğü 3–4 aralığı dışında",IF($B27="","Öğrenci No eksik",IF($C27="","Ad Soyad eksik",IF($D27="","Ara Rapor puanları eksik",IF($E27="","Ara Sunum puanları eksik",IF($F27="","Süreç Takibi puanları eksik",IF(AND('Danışman Puan Girişi'!$AD27&lt;&gt;"Evet",$G27=""),"Final Raporu puanları eksik",IF($L27="",IF(AND($I27="",$K27=""),"Final Sunumu jüri puanları eksik",IF($I27="","Final Sunumu – Jüri 1 puanları eksik","Final Sunumu – Jüri 2 puanları eksik")),IF(AND('Danışman Puan Girişi'!$AD27="Evet",$R27="Katılmadı"),"Tamamlandı (Final Raporu teslim edilmedi: 0 puan; Final Sunumu'na katılmadı: 0 puan)",IF('Danışman Puan Girişi'!$AD27="Evet","Tamamlandı (Final Raporu teslim edilmedi: 0 puan)",IF($R27="Katılmadı","Tamamlandı (Final Sunumu'na katılmadı: 0 puan)","Tamamlandı")))))))))))))</f>
        <v/>
      </c>
      <c r="O27" s="21" t="str">
        <f aca="false">IF($A27="","",$A27&amp;"#"&amp;$Q27)</f>
        <v/>
      </c>
      <c r="P27" s="21" t="str">
        <f aca="false">IF($A27="","",IFERROR(MATCH($A27,'Jüri Puan Girişi'!$A$6:$A$55,0),""))</f>
        <v/>
      </c>
      <c r="Q27" s="21" t="str">
        <f aca="false">IF($A27="","",COUNTIF('Öğrenci Listesi'!$A$4:$A27,'Öğrenci Listesi'!$A27))</f>
        <v/>
      </c>
      <c r="R27" s="21" t="str">
        <f aca="false">IF(OR($A27="",$P27="",$Q27=""),"",IFERROR(INDEX('Jüri Puan Girişi'!$A$6:$BF$55,$P27,13+($Q27-1)*9+2),""))</f>
        <v/>
      </c>
    </row>
    <row r="28" customFormat="false" ht="19.5" hidden="false" customHeight="true" outlineLevel="0" collapsed="false">
      <c r="A28" s="21" t="str">
        <f aca="false">IF('Öğrenci Listesi'!$A28="","",'Öğrenci Listesi'!$A28)</f>
        <v/>
      </c>
      <c r="B28" s="21" t="str">
        <f aca="false">IF('Öğrenci Listesi'!$A28="","",'Öğrenci Listesi'!$D28)</f>
        <v/>
      </c>
      <c r="C28" s="23" t="str">
        <f aca="false">IF('Öğrenci Listesi'!$A28="","",'Öğrenci Listesi'!$E28)</f>
        <v/>
      </c>
      <c r="D28" s="21" t="str">
        <f aca="false">IF($A28="","",'Danışman Puan Girişi'!$I28)</f>
        <v/>
      </c>
      <c r="E28" s="21" t="str">
        <f aca="false">IF($A28="","",'Danışman Puan Girişi'!$O28)</f>
        <v/>
      </c>
      <c r="F28" s="21" t="str">
        <f aca="false">IF($A28="","",'Danışman Puan Girişi'!$T28)</f>
        <v/>
      </c>
      <c r="G28" s="21" t="str">
        <f aca="false">IF($A28="","",'Danışman Puan Girişi'!$AB28)</f>
        <v/>
      </c>
      <c r="H28" s="21" t="str">
        <f aca="false">IF($A28="","",IF($P28="","",IFERROR(INDEX('Jüri Puan Girişi'!$I$6:$I$55,$P28),"")))</f>
        <v/>
      </c>
      <c r="I28" s="21" t="str">
        <f aca="false">IF(OR($A28="",$P28="",$Q28=""),"",IFERROR(INDEX('Jüri Puan Girişi'!$A$6:$BF$55,$P28,13+($Q28-1)*9+7),""))</f>
        <v/>
      </c>
      <c r="J28" s="21" t="str">
        <f aca="false">IF($A28="","",IF($P28="","",IFERROR(INDEX('Jüri Puan Girişi'!$M$6:$M$55,$P28),"")))</f>
        <v/>
      </c>
      <c r="K28" s="21" t="str">
        <f aca="false">IF(OR($A28="",$P28="",$Q28=""),"",IFERROR(INDEX('Jüri Puan Girişi'!$A$6:$BF$55,$P28,13+($Q28-1)*9+8),""))</f>
        <v/>
      </c>
      <c r="L28" s="21" t="str">
        <f aca="false">IF(OR($A28="",$P28="",$Q28=""),"",IFERROR(INDEX('Jüri Puan Girişi'!$A$6:$BF$55,$P28,13+($Q28-1)*9+9),""))</f>
        <v/>
      </c>
      <c r="M28" s="21" t="str">
        <f aca="false">IF($A28="","",IF(OR($D28="",$E28="",$F28="",$L28="",AND('Danışman Puan Girişi'!$AD28&lt;&gt;"Evet",$G28="")),"",ROUND($D28*Kılavuz!$C$31+$E28*Kılavuz!$C$32+$F28*Kılavuz!$C$33+(IF('Danışman Puan Girişi'!$AD28="Evet",0,$G28))*Kılavuz!$C$34+$L28*Kılavuz!$C$35,2)))</f>
        <v/>
      </c>
      <c r="N28" s="23" t="str">
        <f aca="false">IF($A28="","",IF($Q28&gt;4,"Kapasite dışı: projede 4’ten fazla öğrenci",IF(OR(COUNTIF('Öğrenci Listesi'!$A$4:$A$253,$A28)&lt;3,COUNTIF('Öğrenci Listesi'!$A$4:$A$253,$A28)&gt;4),"Grup büyüklüğü 3–4 aralığı dışında",IF($B28="","Öğrenci No eksik",IF($C28="","Ad Soyad eksik",IF($D28="","Ara Rapor puanları eksik",IF($E28="","Ara Sunum puanları eksik",IF($F28="","Süreç Takibi puanları eksik",IF(AND('Danışman Puan Girişi'!$AD28&lt;&gt;"Evet",$G28=""),"Final Raporu puanları eksik",IF($L28="",IF(AND($I28="",$K28=""),"Final Sunumu jüri puanları eksik",IF($I28="","Final Sunumu – Jüri 1 puanları eksik","Final Sunumu – Jüri 2 puanları eksik")),IF(AND('Danışman Puan Girişi'!$AD28="Evet",$R28="Katılmadı"),"Tamamlandı (Final Raporu teslim edilmedi: 0 puan; Final Sunumu'na katılmadı: 0 puan)",IF('Danışman Puan Girişi'!$AD28="Evet","Tamamlandı (Final Raporu teslim edilmedi: 0 puan)",IF($R28="Katılmadı","Tamamlandı (Final Sunumu'na katılmadı: 0 puan)","Tamamlandı")))))))))))))</f>
        <v/>
      </c>
      <c r="O28" s="21" t="str">
        <f aca="false">IF($A28="","",$A28&amp;"#"&amp;$Q28)</f>
        <v/>
      </c>
      <c r="P28" s="21" t="str">
        <f aca="false">IF($A28="","",IFERROR(MATCH($A28,'Jüri Puan Girişi'!$A$6:$A$55,0),""))</f>
        <v/>
      </c>
      <c r="Q28" s="21" t="str">
        <f aca="false">IF($A28="","",COUNTIF('Öğrenci Listesi'!$A$4:$A28,'Öğrenci Listesi'!$A28))</f>
        <v/>
      </c>
      <c r="R28" s="21" t="str">
        <f aca="false">IF(OR($A28="",$P28="",$Q28=""),"",IFERROR(INDEX('Jüri Puan Girişi'!$A$6:$BF$55,$P28,13+($Q28-1)*9+2),""))</f>
        <v/>
      </c>
    </row>
    <row r="29" customFormat="false" ht="19.5" hidden="false" customHeight="true" outlineLevel="0" collapsed="false">
      <c r="A29" s="21" t="str">
        <f aca="false">IF('Öğrenci Listesi'!$A29="","",'Öğrenci Listesi'!$A29)</f>
        <v/>
      </c>
      <c r="B29" s="21" t="str">
        <f aca="false">IF('Öğrenci Listesi'!$A29="","",'Öğrenci Listesi'!$D29)</f>
        <v/>
      </c>
      <c r="C29" s="23" t="str">
        <f aca="false">IF('Öğrenci Listesi'!$A29="","",'Öğrenci Listesi'!$E29)</f>
        <v/>
      </c>
      <c r="D29" s="21" t="str">
        <f aca="false">IF($A29="","",'Danışman Puan Girişi'!$I29)</f>
        <v/>
      </c>
      <c r="E29" s="21" t="str">
        <f aca="false">IF($A29="","",'Danışman Puan Girişi'!$O29)</f>
        <v/>
      </c>
      <c r="F29" s="21" t="str">
        <f aca="false">IF($A29="","",'Danışman Puan Girişi'!$T29)</f>
        <v/>
      </c>
      <c r="G29" s="21" t="str">
        <f aca="false">IF($A29="","",'Danışman Puan Girişi'!$AB29)</f>
        <v/>
      </c>
      <c r="H29" s="21" t="str">
        <f aca="false">IF($A29="","",IF($P29="","",IFERROR(INDEX('Jüri Puan Girişi'!$I$6:$I$55,$P29),"")))</f>
        <v/>
      </c>
      <c r="I29" s="21" t="str">
        <f aca="false">IF(OR($A29="",$P29="",$Q29=""),"",IFERROR(INDEX('Jüri Puan Girişi'!$A$6:$BF$55,$P29,13+($Q29-1)*9+7),""))</f>
        <v/>
      </c>
      <c r="J29" s="21" t="str">
        <f aca="false">IF($A29="","",IF($P29="","",IFERROR(INDEX('Jüri Puan Girişi'!$M$6:$M$55,$P29),"")))</f>
        <v/>
      </c>
      <c r="K29" s="21" t="str">
        <f aca="false">IF(OR($A29="",$P29="",$Q29=""),"",IFERROR(INDEX('Jüri Puan Girişi'!$A$6:$BF$55,$P29,13+($Q29-1)*9+8),""))</f>
        <v/>
      </c>
      <c r="L29" s="21" t="str">
        <f aca="false">IF(OR($A29="",$P29="",$Q29=""),"",IFERROR(INDEX('Jüri Puan Girişi'!$A$6:$BF$55,$P29,13+($Q29-1)*9+9),""))</f>
        <v/>
      </c>
      <c r="M29" s="21" t="str">
        <f aca="false">IF($A29="","",IF(OR($D29="",$E29="",$F29="",$L29="",AND('Danışman Puan Girişi'!$AD29&lt;&gt;"Evet",$G29="")),"",ROUND($D29*Kılavuz!$C$31+$E29*Kılavuz!$C$32+$F29*Kılavuz!$C$33+(IF('Danışman Puan Girişi'!$AD29="Evet",0,$G29))*Kılavuz!$C$34+$L29*Kılavuz!$C$35,2)))</f>
        <v/>
      </c>
      <c r="N29" s="23" t="str">
        <f aca="false">IF($A29="","",IF($Q29&gt;4,"Kapasite dışı: projede 4’ten fazla öğrenci",IF(OR(COUNTIF('Öğrenci Listesi'!$A$4:$A$253,$A29)&lt;3,COUNTIF('Öğrenci Listesi'!$A$4:$A$253,$A29)&gt;4),"Grup büyüklüğü 3–4 aralığı dışında",IF($B29="","Öğrenci No eksik",IF($C29="","Ad Soyad eksik",IF($D29="","Ara Rapor puanları eksik",IF($E29="","Ara Sunum puanları eksik",IF($F29="","Süreç Takibi puanları eksik",IF(AND('Danışman Puan Girişi'!$AD29&lt;&gt;"Evet",$G29=""),"Final Raporu puanları eksik",IF($L29="",IF(AND($I29="",$K29=""),"Final Sunumu jüri puanları eksik",IF($I29="","Final Sunumu – Jüri 1 puanları eksik","Final Sunumu – Jüri 2 puanları eksik")),IF(AND('Danışman Puan Girişi'!$AD29="Evet",$R29="Katılmadı"),"Tamamlandı (Final Raporu teslim edilmedi: 0 puan; Final Sunumu'na katılmadı: 0 puan)",IF('Danışman Puan Girişi'!$AD29="Evet","Tamamlandı (Final Raporu teslim edilmedi: 0 puan)",IF($R29="Katılmadı","Tamamlandı (Final Sunumu'na katılmadı: 0 puan)","Tamamlandı")))))))))))))</f>
        <v/>
      </c>
      <c r="O29" s="21" t="str">
        <f aca="false">IF($A29="","",$A29&amp;"#"&amp;$Q29)</f>
        <v/>
      </c>
      <c r="P29" s="21" t="str">
        <f aca="false">IF($A29="","",IFERROR(MATCH($A29,'Jüri Puan Girişi'!$A$6:$A$55,0),""))</f>
        <v/>
      </c>
      <c r="Q29" s="21" t="str">
        <f aca="false">IF($A29="","",COUNTIF('Öğrenci Listesi'!$A$4:$A29,'Öğrenci Listesi'!$A29))</f>
        <v/>
      </c>
      <c r="R29" s="21" t="str">
        <f aca="false">IF(OR($A29="",$P29="",$Q29=""),"",IFERROR(INDEX('Jüri Puan Girişi'!$A$6:$BF$55,$P29,13+($Q29-1)*9+2),""))</f>
        <v/>
      </c>
    </row>
    <row r="30" customFormat="false" ht="19.5" hidden="false" customHeight="true" outlineLevel="0" collapsed="false">
      <c r="A30" s="21" t="str">
        <f aca="false">IF('Öğrenci Listesi'!$A30="","",'Öğrenci Listesi'!$A30)</f>
        <v/>
      </c>
      <c r="B30" s="21" t="str">
        <f aca="false">IF('Öğrenci Listesi'!$A30="","",'Öğrenci Listesi'!$D30)</f>
        <v/>
      </c>
      <c r="C30" s="23" t="str">
        <f aca="false">IF('Öğrenci Listesi'!$A30="","",'Öğrenci Listesi'!$E30)</f>
        <v/>
      </c>
      <c r="D30" s="21" t="str">
        <f aca="false">IF($A30="","",'Danışman Puan Girişi'!$I30)</f>
        <v/>
      </c>
      <c r="E30" s="21" t="str">
        <f aca="false">IF($A30="","",'Danışman Puan Girişi'!$O30)</f>
        <v/>
      </c>
      <c r="F30" s="21" t="str">
        <f aca="false">IF($A30="","",'Danışman Puan Girişi'!$T30)</f>
        <v/>
      </c>
      <c r="G30" s="21" t="str">
        <f aca="false">IF($A30="","",'Danışman Puan Girişi'!$AB30)</f>
        <v/>
      </c>
      <c r="H30" s="21" t="str">
        <f aca="false">IF($A30="","",IF($P30="","",IFERROR(INDEX('Jüri Puan Girişi'!$I$6:$I$55,$P30),"")))</f>
        <v/>
      </c>
      <c r="I30" s="21" t="str">
        <f aca="false">IF(OR($A30="",$P30="",$Q30=""),"",IFERROR(INDEX('Jüri Puan Girişi'!$A$6:$BF$55,$P30,13+($Q30-1)*9+7),""))</f>
        <v/>
      </c>
      <c r="J30" s="21" t="str">
        <f aca="false">IF($A30="","",IF($P30="","",IFERROR(INDEX('Jüri Puan Girişi'!$M$6:$M$55,$P30),"")))</f>
        <v/>
      </c>
      <c r="K30" s="21" t="str">
        <f aca="false">IF(OR($A30="",$P30="",$Q30=""),"",IFERROR(INDEX('Jüri Puan Girişi'!$A$6:$BF$55,$P30,13+($Q30-1)*9+8),""))</f>
        <v/>
      </c>
      <c r="L30" s="21" t="str">
        <f aca="false">IF(OR($A30="",$P30="",$Q30=""),"",IFERROR(INDEX('Jüri Puan Girişi'!$A$6:$BF$55,$P30,13+($Q30-1)*9+9),""))</f>
        <v/>
      </c>
      <c r="M30" s="21" t="str">
        <f aca="false">IF($A30="","",IF(OR($D30="",$E30="",$F30="",$L30="",AND('Danışman Puan Girişi'!$AD30&lt;&gt;"Evet",$G30="")),"",ROUND($D30*Kılavuz!$C$31+$E30*Kılavuz!$C$32+$F30*Kılavuz!$C$33+(IF('Danışman Puan Girişi'!$AD30="Evet",0,$G30))*Kılavuz!$C$34+$L30*Kılavuz!$C$35,2)))</f>
        <v/>
      </c>
      <c r="N30" s="23" t="str">
        <f aca="false">IF($A30="","",IF($Q30&gt;4,"Kapasite dışı: projede 4’ten fazla öğrenci",IF(OR(COUNTIF('Öğrenci Listesi'!$A$4:$A$253,$A30)&lt;3,COUNTIF('Öğrenci Listesi'!$A$4:$A$253,$A30)&gt;4),"Grup büyüklüğü 3–4 aralığı dışında",IF($B30="","Öğrenci No eksik",IF($C30="","Ad Soyad eksik",IF($D30="","Ara Rapor puanları eksik",IF($E30="","Ara Sunum puanları eksik",IF($F30="","Süreç Takibi puanları eksik",IF(AND('Danışman Puan Girişi'!$AD30&lt;&gt;"Evet",$G30=""),"Final Raporu puanları eksik",IF($L30="",IF(AND($I30="",$K30=""),"Final Sunumu jüri puanları eksik",IF($I30="","Final Sunumu – Jüri 1 puanları eksik","Final Sunumu – Jüri 2 puanları eksik")),IF(AND('Danışman Puan Girişi'!$AD30="Evet",$R30="Katılmadı"),"Tamamlandı (Final Raporu teslim edilmedi: 0 puan; Final Sunumu'na katılmadı: 0 puan)",IF('Danışman Puan Girişi'!$AD30="Evet","Tamamlandı (Final Raporu teslim edilmedi: 0 puan)",IF($R30="Katılmadı","Tamamlandı (Final Sunumu'na katılmadı: 0 puan)","Tamamlandı")))))))))))))</f>
        <v/>
      </c>
      <c r="O30" s="21" t="str">
        <f aca="false">IF($A30="","",$A30&amp;"#"&amp;$Q30)</f>
        <v/>
      </c>
      <c r="P30" s="21" t="str">
        <f aca="false">IF($A30="","",IFERROR(MATCH($A30,'Jüri Puan Girişi'!$A$6:$A$55,0),""))</f>
        <v/>
      </c>
      <c r="Q30" s="21" t="str">
        <f aca="false">IF($A30="","",COUNTIF('Öğrenci Listesi'!$A$4:$A30,'Öğrenci Listesi'!$A30))</f>
        <v/>
      </c>
      <c r="R30" s="21" t="str">
        <f aca="false">IF(OR($A30="",$P30="",$Q30=""),"",IFERROR(INDEX('Jüri Puan Girişi'!$A$6:$BF$55,$P30,13+($Q30-1)*9+2),""))</f>
        <v/>
      </c>
    </row>
    <row r="31" customFormat="false" ht="19.5" hidden="false" customHeight="true" outlineLevel="0" collapsed="false">
      <c r="A31" s="21" t="str">
        <f aca="false">IF('Öğrenci Listesi'!$A31="","",'Öğrenci Listesi'!$A31)</f>
        <v/>
      </c>
      <c r="B31" s="21" t="str">
        <f aca="false">IF('Öğrenci Listesi'!$A31="","",'Öğrenci Listesi'!$D31)</f>
        <v/>
      </c>
      <c r="C31" s="23" t="str">
        <f aca="false">IF('Öğrenci Listesi'!$A31="","",'Öğrenci Listesi'!$E31)</f>
        <v/>
      </c>
      <c r="D31" s="21" t="str">
        <f aca="false">IF($A31="","",'Danışman Puan Girişi'!$I31)</f>
        <v/>
      </c>
      <c r="E31" s="21" t="str">
        <f aca="false">IF($A31="","",'Danışman Puan Girişi'!$O31)</f>
        <v/>
      </c>
      <c r="F31" s="21" t="str">
        <f aca="false">IF($A31="","",'Danışman Puan Girişi'!$T31)</f>
        <v/>
      </c>
      <c r="G31" s="21" t="str">
        <f aca="false">IF($A31="","",'Danışman Puan Girişi'!$AB31)</f>
        <v/>
      </c>
      <c r="H31" s="21" t="str">
        <f aca="false">IF($A31="","",IF($P31="","",IFERROR(INDEX('Jüri Puan Girişi'!$I$6:$I$55,$P31),"")))</f>
        <v/>
      </c>
      <c r="I31" s="21" t="str">
        <f aca="false">IF(OR($A31="",$P31="",$Q31=""),"",IFERROR(INDEX('Jüri Puan Girişi'!$A$6:$BF$55,$P31,13+($Q31-1)*9+7),""))</f>
        <v/>
      </c>
      <c r="J31" s="21" t="str">
        <f aca="false">IF($A31="","",IF($P31="","",IFERROR(INDEX('Jüri Puan Girişi'!$M$6:$M$55,$P31),"")))</f>
        <v/>
      </c>
      <c r="K31" s="21" t="str">
        <f aca="false">IF(OR($A31="",$P31="",$Q31=""),"",IFERROR(INDEX('Jüri Puan Girişi'!$A$6:$BF$55,$P31,13+($Q31-1)*9+8),""))</f>
        <v/>
      </c>
      <c r="L31" s="21" t="str">
        <f aca="false">IF(OR($A31="",$P31="",$Q31=""),"",IFERROR(INDEX('Jüri Puan Girişi'!$A$6:$BF$55,$P31,13+($Q31-1)*9+9),""))</f>
        <v/>
      </c>
      <c r="M31" s="21" t="str">
        <f aca="false">IF($A31="","",IF(OR($D31="",$E31="",$F31="",$L31="",AND('Danışman Puan Girişi'!$AD31&lt;&gt;"Evet",$G31="")),"",ROUND($D31*Kılavuz!$C$31+$E31*Kılavuz!$C$32+$F31*Kılavuz!$C$33+(IF('Danışman Puan Girişi'!$AD31="Evet",0,$G31))*Kılavuz!$C$34+$L31*Kılavuz!$C$35,2)))</f>
        <v/>
      </c>
      <c r="N31" s="23" t="str">
        <f aca="false">IF($A31="","",IF($Q31&gt;4,"Kapasite dışı: projede 4’ten fazla öğrenci",IF(OR(COUNTIF('Öğrenci Listesi'!$A$4:$A$253,$A31)&lt;3,COUNTIF('Öğrenci Listesi'!$A$4:$A$253,$A31)&gt;4),"Grup büyüklüğü 3–4 aralığı dışında",IF($B31="","Öğrenci No eksik",IF($C31="","Ad Soyad eksik",IF($D31="","Ara Rapor puanları eksik",IF($E31="","Ara Sunum puanları eksik",IF($F31="","Süreç Takibi puanları eksik",IF(AND('Danışman Puan Girişi'!$AD31&lt;&gt;"Evet",$G31=""),"Final Raporu puanları eksik",IF($L31="",IF(AND($I31="",$K31=""),"Final Sunumu jüri puanları eksik",IF($I31="","Final Sunumu – Jüri 1 puanları eksik","Final Sunumu – Jüri 2 puanları eksik")),IF(AND('Danışman Puan Girişi'!$AD31="Evet",$R31="Katılmadı"),"Tamamlandı (Final Raporu teslim edilmedi: 0 puan; Final Sunumu'na katılmadı: 0 puan)",IF('Danışman Puan Girişi'!$AD31="Evet","Tamamlandı (Final Raporu teslim edilmedi: 0 puan)",IF($R31="Katılmadı","Tamamlandı (Final Sunumu'na katılmadı: 0 puan)","Tamamlandı")))))))))))))</f>
        <v/>
      </c>
      <c r="O31" s="21" t="str">
        <f aca="false">IF($A31="","",$A31&amp;"#"&amp;$Q31)</f>
        <v/>
      </c>
      <c r="P31" s="21" t="str">
        <f aca="false">IF($A31="","",IFERROR(MATCH($A31,'Jüri Puan Girişi'!$A$6:$A$55,0),""))</f>
        <v/>
      </c>
      <c r="Q31" s="21" t="str">
        <f aca="false">IF($A31="","",COUNTIF('Öğrenci Listesi'!$A$4:$A31,'Öğrenci Listesi'!$A31))</f>
        <v/>
      </c>
      <c r="R31" s="21" t="str">
        <f aca="false">IF(OR($A31="",$P31="",$Q31=""),"",IFERROR(INDEX('Jüri Puan Girişi'!$A$6:$BF$55,$P31,13+($Q31-1)*9+2),""))</f>
        <v/>
      </c>
    </row>
    <row r="32" customFormat="false" ht="19.5" hidden="false" customHeight="true" outlineLevel="0" collapsed="false">
      <c r="A32" s="21" t="str">
        <f aca="false">IF('Öğrenci Listesi'!$A32="","",'Öğrenci Listesi'!$A32)</f>
        <v/>
      </c>
      <c r="B32" s="21" t="str">
        <f aca="false">IF('Öğrenci Listesi'!$A32="","",'Öğrenci Listesi'!$D32)</f>
        <v/>
      </c>
      <c r="C32" s="23" t="str">
        <f aca="false">IF('Öğrenci Listesi'!$A32="","",'Öğrenci Listesi'!$E32)</f>
        <v/>
      </c>
      <c r="D32" s="21" t="str">
        <f aca="false">IF($A32="","",'Danışman Puan Girişi'!$I32)</f>
        <v/>
      </c>
      <c r="E32" s="21" t="str">
        <f aca="false">IF($A32="","",'Danışman Puan Girişi'!$O32)</f>
        <v/>
      </c>
      <c r="F32" s="21" t="str">
        <f aca="false">IF($A32="","",'Danışman Puan Girişi'!$T32)</f>
        <v/>
      </c>
      <c r="G32" s="21" t="str">
        <f aca="false">IF($A32="","",'Danışman Puan Girişi'!$AB32)</f>
        <v/>
      </c>
      <c r="H32" s="21" t="str">
        <f aca="false">IF($A32="","",IF($P32="","",IFERROR(INDEX('Jüri Puan Girişi'!$I$6:$I$55,$P32),"")))</f>
        <v/>
      </c>
      <c r="I32" s="21" t="str">
        <f aca="false">IF(OR($A32="",$P32="",$Q32=""),"",IFERROR(INDEX('Jüri Puan Girişi'!$A$6:$BF$55,$P32,13+($Q32-1)*9+7),""))</f>
        <v/>
      </c>
      <c r="J32" s="21" t="str">
        <f aca="false">IF($A32="","",IF($P32="","",IFERROR(INDEX('Jüri Puan Girişi'!$M$6:$M$55,$P32),"")))</f>
        <v/>
      </c>
      <c r="K32" s="21" t="str">
        <f aca="false">IF(OR($A32="",$P32="",$Q32=""),"",IFERROR(INDEX('Jüri Puan Girişi'!$A$6:$BF$55,$P32,13+($Q32-1)*9+8),""))</f>
        <v/>
      </c>
      <c r="L32" s="21" t="str">
        <f aca="false">IF(OR($A32="",$P32="",$Q32=""),"",IFERROR(INDEX('Jüri Puan Girişi'!$A$6:$BF$55,$P32,13+($Q32-1)*9+9),""))</f>
        <v/>
      </c>
      <c r="M32" s="21" t="str">
        <f aca="false">IF($A32="","",IF(OR($D32="",$E32="",$F32="",$L32="",AND('Danışman Puan Girişi'!$AD32&lt;&gt;"Evet",$G32="")),"",ROUND($D32*Kılavuz!$C$31+$E32*Kılavuz!$C$32+$F32*Kılavuz!$C$33+(IF('Danışman Puan Girişi'!$AD32="Evet",0,$G32))*Kılavuz!$C$34+$L32*Kılavuz!$C$35,2)))</f>
        <v/>
      </c>
      <c r="N32" s="23" t="str">
        <f aca="false">IF($A32="","",IF($Q32&gt;4,"Kapasite dışı: projede 4’ten fazla öğrenci",IF(OR(COUNTIF('Öğrenci Listesi'!$A$4:$A$253,$A32)&lt;3,COUNTIF('Öğrenci Listesi'!$A$4:$A$253,$A32)&gt;4),"Grup büyüklüğü 3–4 aralığı dışında",IF($B32="","Öğrenci No eksik",IF($C32="","Ad Soyad eksik",IF($D32="","Ara Rapor puanları eksik",IF($E32="","Ara Sunum puanları eksik",IF($F32="","Süreç Takibi puanları eksik",IF(AND('Danışman Puan Girişi'!$AD32&lt;&gt;"Evet",$G32=""),"Final Raporu puanları eksik",IF($L32="",IF(AND($I32="",$K32=""),"Final Sunumu jüri puanları eksik",IF($I32="","Final Sunumu – Jüri 1 puanları eksik","Final Sunumu – Jüri 2 puanları eksik")),IF(AND('Danışman Puan Girişi'!$AD32="Evet",$R32="Katılmadı"),"Tamamlandı (Final Raporu teslim edilmedi: 0 puan; Final Sunumu'na katılmadı: 0 puan)",IF('Danışman Puan Girişi'!$AD32="Evet","Tamamlandı (Final Raporu teslim edilmedi: 0 puan)",IF($R32="Katılmadı","Tamamlandı (Final Sunumu'na katılmadı: 0 puan)","Tamamlandı")))))))))))))</f>
        <v/>
      </c>
      <c r="O32" s="21" t="str">
        <f aca="false">IF($A32="","",$A32&amp;"#"&amp;$Q32)</f>
        <v/>
      </c>
      <c r="P32" s="21" t="str">
        <f aca="false">IF($A32="","",IFERROR(MATCH($A32,'Jüri Puan Girişi'!$A$6:$A$55,0),""))</f>
        <v/>
      </c>
      <c r="Q32" s="21" t="str">
        <f aca="false">IF($A32="","",COUNTIF('Öğrenci Listesi'!$A$4:$A32,'Öğrenci Listesi'!$A32))</f>
        <v/>
      </c>
      <c r="R32" s="21" t="str">
        <f aca="false">IF(OR($A32="",$P32="",$Q32=""),"",IFERROR(INDEX('Jüri Puan Girişi'!$A$6:$BF$55,$P32,13+($Q32-1)*9+2),""))</f>
        <v/>
      </c>
    </row>
    <row r="33" customFormat="false" ht="19.5" hidden="false" customHeight="true" outlineLevel="0" collapsed="false">
      <c r="A33" s="21" t="str">
        <f aca="false">IF('Öğrenci Listesi'!$A33="","",'Öğrenci Listesi'!$A33)</f>
        <v/>
      </c>
      <c r="B33" s="21" t="str">
        <f aca="false">IF('Öğrenci Listesi'!$A33="","",'Öğrenci Listesi'!$D33)</f>
        <v/>
      </c>
      <c r="C33" s="23" t="str">
        <f aca="false">IF('Öğrenci Listesi'!$A33="","",'Öğrenci Listesi'!$E33)</f>
        <v/>
      </c>
      <c r="D33" s="21" t="str">
        <f aca="false">IF($A33="","",'Danışman Puan Girişi'!$I33)</f>
        <v/>
      </c>
      <c r="E33" s="21" t="str">
        <f aca="false">IF($A33="","",'Danışman Puan Girişi'!$O33)</f>
        <v/>
      </c>
      <c r="F33" s="21" t="str">
        <f aca="false">IF($A33="","",'Danışman Puan Girişi'!$T33)</f>
        <v/>
      </c>
      <c r="G33" s="21" t="str">
        <f aca="false">IF($A33="","",'Danışman Puan Girişi'!$AB33)</f>
        <v/>
      </c>
      <c r="H33" s="21" t="str">
        <f aca="false">IF($A33="","",IF($P33="","",IFERROR(INDEX('Jüri Puan Girişi'!$I$6:$I$55,$P33),"")))</f>
        <v/>
      </c>
      <c r="I33" s="21" t="str">
        <f aca="false">IF(OR($A33="",$P33="",$Q33=""),"",IFERROR(INDEX('Jüri Puan Girişi'!$A$6:$BF$55,$P33,13+($Q33-1)*9+7),""))</f>
        <v/>
      </c>
      <c r="J33" s="21" t="str">
        <f aca="false">IF($A33="","",IF($P33="","",IFERROR(INDEX('Jüri Puan Girişi'!$M$6:$M$55,$P33),"")))</f>
        <v/>
      </c>
      <c r="K33" s="21" t="str">
        <f aca="false">IF(OR($A33="",$P33="",$Q33=""),"",IFERROR(INDEX('Jüri Puan Girişi'!$A$6:$BF$55,$P33,13+($Q33-1)*9+8),""))</f>
        <v/>
      </c>
      <c r="L33" s="21" t="str">
        <f aca="false">IF(OR($A33="",$P33="",$Q33=""),"",IFERROR(INDEX('Jüri Puan Girişi'!$A$6:$BF$55,$P33,13+($Q33-1)*9+9),""))</f>
        <v/>
      </c>
      <c r="M33" s="21" t="str">
        <f aca="false">IF($A33="","",IF(OR($D33="",$E33="",$F33="",$L33="",AND('Danışman Puan Girişi'!$AD33&lt;&gt;"Evet",$G33="")),"",ROUND($D33*Kılavuz!$C$31+$E33*Kılavuz!$C$32+$F33*Kılavuz!$C$33+(IF('Danışman Puan Girişi'!$AD33="Evet",0,$G33))*Kılavuz!$C$34+$L33*Kılavuz!$C$35,2)))</f>
        <v/>
      </c>
      <c r="N33" s="23" t="str">
        <f aca="false">IF($A33="","",IF($Q33&gt;4,"Kapasite dışı: projede 4’ten fazla öğrenci",IF(OR(COUNTIF('Öğrenci Listesi'!$A$4:$A$253,$A33)&lt;3,COUNTIF('Öğrenci Listesi'!$A$4:$A$253,$A33)&gt;4),"Grup büyüklüğü 3–4 aralığı dışında",IF($B33="","Öğrenci No eksik",IF($C33="","Ad Soyad eksik",IF($D33="","Ara Rapor puanları eksik",IF($E33="","Ara Sunum puanları eksik",IF($F33="","Süreç Takibi puanları eksik",IF(AND('Danışman Puan Girişi'!$AD33&lt;&gt;"Evet",$G33=""),"Final Raporu puanları eksik",IF($L33="",IF(AND($I33="",$K33=""),"Final Sunumu jüri puanları eksik",IF($I33="","Final Sunumu – Jüri 1 puanları eksik","Final Sunumu – Jüri 2 puanları eksik")),IF(AND('Danışman Puan Girişi'!$AD33="Evet",$R33="Katılmadı"),"Tamamlandı (Final Raporu teslim edilmedi: 0 puan; Final Sunumu'na katılmadı: 0 puan)",IF('Danışman Puan Girişi'!$AD33="Evet","Tamamlandı (Final Raporu teslim edilmedi: 0 puan)",IF($R33="Katılmadı","Tamamlandı (Final Sunumu'na katılmadı: 0 puan)","Tamamlandı")))))))))))))</f>
        <v/>
      </c>
      <c r="O33" s="21" t="str">
        <f aca="false">IF($A33="","",$A33&amp;"#"&amp;$Q33)</f>
        <v/>
      </c>
      <c r="P33" s="21" t="str">
        <f aca="false">IF($A33="","",IFERROR(MATCH($A33,'Jüri Puan Girişi'!$A$6:$A$55,0),""))</f>
        <v/>
      </c>
      <c r="Q33" s="21" t="str">
        <f aca="false">IF($A33="","",COUNTIF('Öğrenci Listesi'!$A$4:$A33,'Öğrenci Listesi'!$A33))</f>
        <v/>
      </c>
      <c r="R33" s="21" t="str">
        <f aca="false">IF(OR($A33="",$P33="",$Q33=""),"",IFERROR(INDEX('Jüri Puan Girişi'!$A$6:$BF$55,$P33,13+($Q33-1)*9+2),""))</f>
        <v/>
      </c>
    </row>
    <row r="34" customFormat="false" ht="19.5" hidden="false" customHeight="true" outlineLevel="0" collapsed="false">
      <c r="A34" s="21" t="str">
        <f aca="false">IF('Öğrenci Listesi'!$A34="","",'Öğrenci Listesi'!$A34)</f>
        <v/>
      </c>
      <c r="B34" s="21" t="str">
        <f aca="false">IF('Öğrenci Listesi'!$A34="","",'Öğrenci Listesi'!$D34)</f>
        <v/>
      </c>
      <c r="C34" s="23" t="str">
        <f aca="false">IF('Öğrenci Listesi'!$A34="","",'Öğrenci Listesi'!$E34)</f>
        <v/>
      </c>
      <c r="D34" s="21" t="str">
        <f aca="false">IF($A34="","",'Danışman Puan Girişi'!$I34)</f>
        <v/>
      </c>
      <c r="E34" s="21" t="str">
        <f aca="false">IF($A34="","",'Danışman Puan Girişi'!$O34)</f>
        <v/>
      </c>
      <c r="F34" s="21" t="str">
        <f aca="false">IF($A34="","",'Danışman Puan Girişi'!$T34)</f>
        <v/>
      </c>
      <c r="G34" s="21" t="str">
        <f aca="false">IF($A34="","",'Danışman Puan Girişi'!$AB34)</f>
        <v/>
      </c>
      <c r="H34" s="21" t="str">
        <f aca="false">IF($A34="","",IF($P34="","",IFERROR(INDEX('Jüri Puan Girişi'!$I$6:$I$55,$P34),"")))</f>
        <v/>
      </c>
      <c r="I34" s="21" t="str">
        <f aca="false">IF(OR($A34="",$P34="",$Q34=""),"",IFERROR(INDEX('Jüri Puan Girişi'!$A$6:$BF$55,$P34,13+($Q34-1)*9+7),""))</f>
        <v/>
      </c>
      <c r="J34" s="21" t="str">
        <f aca="false">IF($A34="","",IF($P34="","",IFERROR(INDEX('Jüri Puan Girişi'!$M$6:$M$55,$P34),"")))</f>
        <v/>
      </c>
      <c r="K34" s="21" t="str">
        <f aca="false">IF(OR($A34="",$P34="",$Q34=""),"",IFERROR(INDEX('Jüri Puan Girişi'!$A$6:$BF$55,$P34,13+($Q34-1)*9+8),""))</f>
        <v/>
      </c>
      <c r="L34" s="21" t="str">
        <f aca="false">IF(OR($A34="",$P34="",$Q34=""),"",IFERROR(INDEX('Jüri Puan Girişi'!$A$6:$BF$55,$P34,13+($Q34-1)*9+9),""))</f>
        <v/>
      </c>
      <c r="M34" s="21" t="str">
        <f aca="false">IF($A34="","",IF(OR($D34="",$E34="",$F34="",$L34="",AND('Danışman Puan Girişi'!$AD34&lt;&gt;"Evet",$G34="")),"",ROUND($D34*Kılavuz!$C$31+$E34*Kılavuz!$C$32+$F34*Kılavuz!$C$33+(IF('Danışman Puan Girişi'!$AD34="Evet",0,$G34))*Kılavuz!$C$34+$L34*Kılavuz!$C$35,2)))</f>
        <v/>
      </c>
      <c r="N34" s="23" t="str">
        <f aca="false">IF($A34="","",IF($Q34&gt;4,"Kapasite dışı: projede 4’ten fazla öğrenci",IF(OR(COUNTIF('Öğrenci Listesi'!$A$4:$A$253,$A34)&lt;3,COUNTIF('Öğrenci Listesi'!$A$4:$A$253,$A34)&gt;4),"Grup büyüklüğü 3–4 aralığı dışında",IF($B34="","Öğrenci No eksik",IF($C34="","Ad Soyad eksik",IF($D34="","Ara Rapor puanları eksik",IF($E34="","Ara Sunum puanları eksik",IF($F34="","Süreç Takibi puanları eksik",IF(AND('Danışman Puan Girişi'!$AD34&lt;&gt;"Evet",$G34=""),"Final Raporu puanları eksik",IF($L34="",IF(AND($I34="",$K34=""),"Final Sunumu jüri puanları eksik",IF($I34="","Final Sunumu – Jüri 1 puanları eksik","Final Sunumu – Jüri 2 puanları eksik")),IF(AND('Danışman Puan Girişi'!$AD34="Evet",$R34="Katılmadı"),"Tamamlandı (Final Raporu teslim edilmedi: 0 puan; Final Sunumu'na katılmadı: 0 puan)",IF('Danışman Puan Girişi'!$AD34="Evet","Tamamlandı (Final Raporu teslim edilmedi: 0 puan)",IF($R34="Katılmadı","Tamamlandı (Final Sunumu'na katılmadı: 0 puan)","Tamamlandı")))))))))))))</f>
        <v/>
      </c>
      <c r="O34" s="21" t="str">
        <f aca="false">IF($A34="","",$A34&amp;"#"&amp;$Q34)</f>
        <v/>
      </c>
      <c r="P34" s="21" t="str">
        <f aca="false">IF($A34="","",IFERROR(MATCH($A34,'Jüri Puan Girişi'!$A$6:$A$55,0),""))</f>
        <v/>
      </c>
      <c r="Q34" s="21" t="str">
        <f aca="false">IF($A34="","",COUNTIF('Öğrenci Listesi'!$A$4:$A34,'Öğrenci Listesi'!$A34))</f>
        <v/>
      </c>
      <c r="R34" s="21" t="str">
        <f aca="false">IF(OR($A34="",$P34="",$Q34=""),"",IFERROR(INDEX('Jüri Puan Girişi'!$A$6:$BF$55,$P34,13+($Q34-1)*9+2),""))</f>
        <v/>
      </c>
    </row>
    <row r="35" customFormat="false" ht="19.5" hidden="false" customHeight="true" outlineLevel="0" collapsed="false">
      <c r="A35" s="21" t="str">
        <f aca="false">IF('Öğrenci Listesi'!$A35="","",'Öğrenci Listesi'!$A35)</f>
        <v/>
      </c>
      <c r="B35" s="21" t="str">
        <f aca="false">IF('Öğrenci Listesi'!$A35="","",'Öğrenci Listesi'!$D35)</f>
        <v/>
      </c>
      <c r="C35" s="23" t="str">
        <f aca="false">IF('Öğrenci Listesi'!$A35="","",'Öğrenci Listesi'!$E35)</f>
        <v/>
      </c>
      <c r="D35" s="21" t="str">
        <f aca="false">IF($A35="","",'Danışman Puan Girişi'!$I35)</f>
        <v/>
      </c>
      <c r="E35" s="21" t="str">
        <f aca="false">IF($A35="","",'Danışman Puan Girişi'!$O35)</f>
        <v/>
      </c>
      <c r="F35" s="21" t="str">
        <f aca="false">IF($A35="","",'Danışman Puan Girişi'!$T35)</f>
        <v/>
      </c>
      <c r="G35" s="21" t="str">
        <f aca="false">IF($A35="","",'Danışman Puan Girişi'!$AB35)</f>
        <v/>
      </c>
      <c r="H35" s="21" t="str">
        <f aca="false">IF($A35="","",IF($P35="","",IFERROR(INDEX('Jüri Puan Girişi'!$I$6:$I$55,$P35),"")))</f>
        <v/>
      </c>
      <c r="I35" s="21" t="str">
        <f aca="false">IF(OR($A35="",$P35="",$Q35=""),"",IFERROR(INDEX('Jüri Puan Girişi'!$A$6:$BF$55,$P35,13+($Q35-1)*9+7),""))</f>
        <v/>
      </c>
      <c r="J35" s="21" t="str">
        <f aca="false">IF($A35="","",IF($P35="","",IFERROR(INDEX('Jüri Puan Girişi'!$M$6:$M$55,$P35),"")))</f>
        <v/>
      </c>
      <c r="K35" s="21" t="str">
        <f aca="false">IF(OR($A35="",$P35="",$Q35=""),"",IFERROR(INDEX('Jüri Puan Girişi'!$A$6:$BF$55,$P35,13+($Q35-1)*9+8),""))</f>
        <v/>
      </c>
      <c r="L35" s="21" t="str">
        <f aca="false">IF(OR($A35="",$P35="",$Q35=""),"",IFERROR(INDEX('Jüri Puan Girişi'!$A$6:$BF$55,$P35,13+($Q35-1)*9+9),""))</f>
        <v/>
      </c>
      <c r="M35" s="21" t="str">
        <f aca="false">IF($A35="","",IF(OR($D35="",$E35="",$F35="",$L35="",AND('Danışman Puan Girişi'!$AD35&lt;&gt;"Evet",$G35="")),"",ROUND($D35*Kılavuz!$C$31+$E35*Kılavuz!$C$32+$F35*Kılavuz!$C$33+(IF('Danışman Puan Girişi'!$AD35="Evet",0,$G35))*Kılavuz!$C$34+$L35*Kılavuz!$C$35,2)))</f>
        <v/>
      </c>
      <c r="N35" s="23" t="str">
        <f aca="false">IF($A35="","",IF($Q35&gt;4,"Kapasite dışı: projede 4’ten fazla öğrenci",IF(OR(COUNTIF('Öğrenci Listesi'!$A$4:$A$253,$A35)&lt;3,COUNTIF('Öğrenci Listesi'!$A$4:$A$253,$A35)&gt;4),"Grup büyüklüğü 3–4 aralığı dışında",IF($B35="","Öğrenci No eksik",IF($C35="","Ad Soyad eksik",IF($D35="","Ara Rapor puanları eksik",IF($E35="","Ara Sunum puanları eksik",IF($F35="","Süreç Takibi puanları eksik",IF(AND('Danışman Puan Girişi'!$AD35&lt;&gt;"Evet",$G35=""),"Final Raporu puanları eksik",IF($L35="",IF(AND($I35="",$K35=""),"Final Sunumu jüri puanları eksik",IF($I35="","Final Sunumu – Jüri 1 puanları eksik","Final Sunumu – Jüri 2 puanları eksik")),IF(AND('Danışman Puan Girişi'!$AD35="Evet",$R35="Katılmadı"),"Tamamlandı (Final Raporu teslim edilmedi: 0 puan; Final Sunumu'na katılmadı: 0 puan)",IF('Danışman Puan Girişi'!$AD35="Evet","Tamamlandı (Final Raporu teslim edilmedi: 0 puan)",IF($R35="Katılmadı","Tamamlandı (Final Sunumu'na katılmadı: 0 puan)","Tamamlandı")))))))))))))</f>
        <v/>
      </c>
      <c r="O35" s="21" t="str">
        <f aca="false">IF($A35="","",$A35&amp;"#"&amp;$Q35)</f>
        <v/>
      </c>
      <c r="P35" s="21" t="str">
        <f aca="false">IF($A35="","",IFERROR(MATCH($A35,'Jüri Puan Girişi'!$A$6:$A$55,0),""))</f>
        <v/>
      </c>
      <c r="Q35" s="21" t="str">
        <f aca="false">IF($A35="","",COUNTIF('Öğrenci Listesi'!$A$4:$A35,'Öğrenci Listesi'!$A35))</f>
        <v/>
      </c>
      <c r="R35" s="21" t="str">
        <f aca="false">IF(OR($A35="",$P35="",$Q35=""),"",IFERROR(INDEX('Jüri Puan Girişi'!$A$6:$BF$55,$P35,13+($Q35-1)*9+2),""))</f>
        <v/>
      </c>
    </row>
    <row r="36" customFormat="false" ht="19.5" hidden="false" customHeight="true" outlineLevel="0" collapsed="false">
      <c r="A36" s="21" t="str">
        <f aca="false">IF('Öğrenci Listesi'!$A36="","",'Öğrenci Listesi'!$A36)</f>
        <v/>
      </c>
      <c r="B36" s="21" t="str">
        <f aca="false">IF('Öğrenci Listesi'!$A36="","",'Öğrenci Listesi'!$D36)</f>
        <v/>
      </c>
      <c r="C36" s="23" t="str">
        <f aca="false">IF('Öğrenci Listesi'!$A36="","",'Öğrenci Listesi'!$E36)</f>
        <v/>
      </c>
      <c r="D36" s="21" t="str">
        <f aca="false">IF($A36="","",'Danışman Puan Girişi'!$I36)</f>
        <v/>
      </c>
      <c r="E36" s="21" t="str">
        <f aca="false">IF($A36="","",'Danışman Puan Girişi'!$O36)</f>
        <v/>
      </c>
      <c r="F36" s="21" t="str">
        <f aca="false">IF($A36="","",'Danışman Puan Girişi'!$T36)</f>
        <v/>
      </c>
      <c r="G36" s="21" t="str">
        <f aca="false">IF($A36="","",'Danışman Puan Girişi'!$AB36)</f>
        <v/>
      </c>
      <c r="H36" s="21" t="str">
        <f aca="false">IF($A36="","",IF($P36="","",IFERROR(INDEX('Jüri Puan Girişi'!$I$6:$I$55,$P36),"")))</f>
        <v/>
      </c>
      <c r="I36" s="21" t="str">
        <f aca="false">IF(OR($A36="",$P36="",$Q36=""),"",IFERROR(INDEX('Jüri Puan Girişi'!$A$6:$BF$55,$P36,13+($Q36-1)*9+7),""))</f>
        <v/>
      </c>
      <c r="J36" s="21" t="str">
        <f aca="false">IF($A36="","",IF($P36="","",IFERROR(INDEX('Jüri Puan Girişi'!$M$6:$M$55,$P36),"")))</f>
        <v/>
      </c>
      <c r="K36" s="21" t="str">
        <f aca="false">IF(OR($A36="",$P36="",$Q36=""),"",IFERROR(INDEX('Jüri Puan Girişi'!$A$6:$BF$55,$P36,13+($Q36-1)*9+8),""))</f>
        <v/>
      </c>
      <c r="L36" s="21" t="str">
        <f aca="false">IF(OR($A36="",$P36="",$Q36=""),"",IFERROR(INDEX('Jüri Puan Girişi'!$A$6:$BF$55,$P36,13+($Q36-1)*9+9),""))</f>
        <v/>
      </c>
      <c r="M36" s="21" t="str">
        <f aca="false">IF($A36="","",IF(OR($D36="",$E36="",$F36="",$L36="",AND('Danışman Puan Girişi'!$AD36&lt;&gt;"Evet",$G36="")),"",ROUND($D36*Kılavuz!$C$31+$E36*Kılavuz!$C$32+$F36*Kılavuz!$C$33+(IF('Danışman Puan Girişi'!$AD36="Evet",0,$G36))*Kılavuz!$C$34+$L36*Kılavuz!$C$35,2)))</f>
        <v/>
      </c>
      <c r="N36" s="23" t="str">
        <f aca="false">IF($A36="","",IF($Q36&gt;4,"Kapasite dışı: projede 4’ten fazla öğrenci",IF(OR(COUNTIF('Öğrenci Listesi'!$A$4:$A$253,$A36)&lt;3,COUNTIF('Öğrenci Listesi'!$A$4:$A$253,$A36)&gt;4),"Grup büyüklüğü 3–4 aralığı dışında",IF($B36="","Öğrenci No eksik",IF($C36="","Ad Soyad eksik",IF($D36="","Ara Rapor puanları eksik",IF($E36="","Ara Sunum puanları eksik",IF($F36="","Süreç Takibi puanları eksik",IF(AND('Danışman Puan Girişi'!$AD36&lt;&gt;"Evet",$G36=""),"Final Raporu puanları eksik",IF($L36="",IF(AND($I36="",$K36=""),"Final Sunumu jüri puanları eksik",IF($I36="","Final Sunumu – Jüri 1 puanları eksik","Final Sunumu – Jüri 2 puanları eksik")),IF(AND('Danışman Puan Girişi'!$AD36="Evet",$R36="Katılmadı"),"Tamamlandı (Final Raporu teslim edilmedi: 0 puan; Final Sunumu'na katılmadı: 0 puan)",IF('Danışman Puan Girişi'!$AD36="Evet","Tamamlandı (Final Raporu teslim edilmedi: 0 puan)",IF($R36="Katılmadı","Tamamlandı (Final Sunumu'na katılmadı: 0 puan)","Tamamlandı")))))))))))))</f>
        <v/>
      </c>
      <c r="O36" s="21" t="str">
        <f aca="false">IF($A36="","",$A36&amp;"#"&amp;$Q36)</f>
        <v/>
      </c>
      <c r="P36" s="21" t="str">
        <f aca="false">IF($A36="","",IFERROR(MATCH($A36,'Jüri Puan Girişi'!$A$6:$A$55,0),""))</f>
        <v/>
      </c>
      <c r="Q36" s="21" t="str">
        <f aca="false">IF($A36="","",COUNTIF('Öğrenci Listesi'!$A$4:$A36,'Öğrenci Listesi'!$A36))</f>
        <v/>
      </c>
      <c r="R36" s="21" t="str">
        <f aca="false">IF(OR($A36="",$P36="",$Q36=""),"",IFERROR(INDEX('Jüri Puan Girişi'!$A$6:$BF$55,$P36,13+($Q36-1)*9+2),""))</f>
        <v/>
      </c>
    </row>
    <row r="37" customFormat="false" ht="19.5" hidden="false" customHeight="true" outlineLevel="0" collapsed="false">
      <c r="A37" s="21" t="str">
        <f aca="false">IF('Öğrenci Listesi'!$A37="","",'Öğrenci Listesi'!$A37)</f>
        <v/>
      </c>
      <c r="B37" s="21" t="str">
        <f aca="false">IF('Öğrenci Listesi'!$A37="","",'Öğrenci Listesi'!$D37)</f>
        <v/>
      </c>
      <c r="C37" s="23" t="str">
        <f aca="false">IF('Öğrenci Listesi'!$A37="","",'Öğrenci Listesi'!$E37)</f>
        <v/>
      </c>
      <c r="D37" s="21" t="str">
        <f aca="false">IF($A37="","",'Danışman Puan Girişi'!$I37)</f>
        <v/>
      </c>
      <c r="E37" s="21" t="str">
        <f aca="false">IF($A37="","",'Danışman Puan Girişi'!$O37)</f>
        <v/>
      </c>
      <c r="F37" s="21" t="str">
        <f aca="false">IF($A37="","",'Danışman Puan Girişi'!$T37)</f>
        <v/>
      </c>
      <c r="G37" s="21" t="str">
        <f aca="false">IF($A37="","",'Danışman Puan Girişi'!$AB37)</f>
        <v/>
      </c>
      <c r="H37" s="21" t="str">
        <f aca="false">IF($A37="","",IF($P37="","",IFERROR(INDEX('Jüri Puan Girişi'!$I$6:$I$55,$P37),"")))</f>
        <v/>
      </c>
      <c r="I37" s="21" t="str">
        <f aca="false">IF(OR($A37="",$P37="",$Q37=""),"",IFERROR(INDEX('Jüri Puan Girişi'!$A$6:$BF$55,$P37,13+($Q37-1)*9+7),""))</f>
        <v/>
      </c>
      <c r="J37" s="21" t="str">
        <f aca="false">IF($A37="","",IF($P37="","",IFERROR(INDEX('Jüri Puan Girişi'!$M$6:$M$55,$P37),"")))</f>
        <v/>
      </c>
      <c r="K37" s="21" t="str">
        <f aca="false">IF(OR($A37="",$P37="",$Q37=""),"",IFERROR(INDEX('Jüri Puan Girişi'!$A$6:$BF$55,$P37,13+($Q37-1)*9+8),""))</f>
        <v/>
      </c>
      <c r="L37" s="21" t="str">
        <f aca="false">IF(OR($A37="",$P37="",$Q37=""),"",IFERROR(INDEX('Jüri Puan Girişi'!$A$6:$BF$55,$P37,13+($Q37-1)*9+9),""))</f>
        <v/>
      </c>
      <c r="M37" s="21" t="str">
        <f aca="false">IF($A37="","",IF(OR($D37="",$E37="",$F37="",$L37="",AND('Danışman Puan Girişi'!$AD37&lt;&gt;"Evet",$G37="")),"",ROUND($D37*Kılavuz!$C$31+$E37*Kılavuz!$C$32+$F37*Kılavuz!$C$33+(IF('Danışman Puan Girişi'!$AD37="Evet",0,$G37))*Kılavuz!$C$34+$L37*Kılavuz!$C$35,2)))</f>
        <v/>
      </c>
      <c r="N37" s="23" t="str">
        <f aca="false">IF($A37="","",IF($Q37&gt;4,"Kapasite dışı: projede 4’ten fazla öğrenci",IF(OR(COUNTIF('Öğrenci Listesi'!$A$4:$A$253,$A37)&lt;3,COUNTIF('Öğrenci Listesi'!$A$4:$A$253,$A37)&gt;4),"Grup büyüklüğü 3–4 aralığı dışında",IF($B37="","Öğrenci No eksik",IF($C37="","Ad Soyad eksik",IF($D37="","Ara Rapor puanları eksik",IF($E37="","Ara Sunum puanları eksik",IF($F37="","Süreç Takibi puanları eksik",IF(AND('Danışman Puan Girişi'!$AD37&lt;&gt;"Evet",$G37=""),"Final Raporu puanları eksik",IF($L37="",IF(AND($I37="",$K37=""),"Final Sunumu jüri puanları eksik",IF($I37="","Final Sunumu – Jüri 1 puanları eksik","Final Sunumu – Jüri 2 puanları eksik")),IF(AND('Danışman Puan Girişi'!$AD37="Evet",$R37="Katılmadı"),"Tamamlandı (Final Raporu teslim edilmedi: 0 puan; Final Sunumu'na katılmadı: 0 puan)",IF('Danışman Puan Girişi'!$AD37="Evet","Tamamlandı (Final Raporu teslim edilmedi: 0 puan)",IF($R37="Katılmadı","Tamamlandı (Final Sunumu'na katılmadı: 0 puan)","Tamamlandı")))))))))))))</f>
        <v/>
      </c>
      <c r="O37" s="21" t="str">
        <f aca="false">IF($A37="","",$A37&amp;"#"&amp;$Q37)</f>
        <v/>
      </c>
      <c r="P37" s="21" t="str">
        <f aca="false">IF($A37="","",IFERROR(MATCH($A37,'Jüri Puan Girişi'!$A$6:$A$55,0),""))</f>
        <v/>
      </c>
      <c r="Q37" s="21" t="str">
        <f aca="false">IF($A37="","",COUNTIF('Öğrenci Listesi'!$A$4:$A37,'Öğrenci Listesi'!$A37))</f>
        <v/>
      </c>
      <c r="R37" s="21" t="str">
        <f aca="false">IF(OR($A37="",$P37="",$Q37=""),"",IFERROR(INDEX('Jüri Puan Girişi'!$A$6:$BF$55,$P37,13+($Q37-1)*9+2),""))</f>
        <v/>
      </c>
    </row>
    <row r="38" customFormat="false" ht="19.5" hidden="false" customHeight="true" outlineLevel="0" collapsed="false">
      <c r="A38" s="21" t="str">
        <f aca="false">IF('Öğrenci Listesi'!$A38="","",'Öğrenci Listesi'!$A38)</f>
        <v/>
      </c>
      <c r="B38" s="21" t="str">
        <f aca="false">IF('Öğrenci Listesi'!$A38="","",'Öğrenci Listesi'!$D38)</f>
        <v/>
      </c>
      <c r="C38" s="23" t="str">
        <f aca="false">IF('Öğrenci Listesi'!$A38="","",'Öğrenci Listesi'!$E38)</f>
        <v/>
      </c>
      <c r="D38" s="21" t="str">
        <f aca="false">IF($A38="","",'Danışman Puan Girişi'!$I38)</f>
        <v/>
      </c>
      <c r="E38" s="21" t="str">
        <f aca="false">IF($A38="","",'Danışman Puan Girişi'!$O38)</f>
        <v/>
      </c>
      <c r="F38" s="21" t="str">
        <f aca="false">IF($A38="","",'Danışman Puan Girişi'!$T38)</f>
        <v/>
      </c>
      <c r="G38" s="21" t="str">
        <f aca="false">IF($A38="","",'Danışman Puan Girişi'!$AB38)</f>
        <v/>
      </c>
      <c r="H38" s="21" t="str">
        <f aca="false">IF($A38="","",IF($P38="","",IFERROR(INDEX('Jüri Puan Girişi'!$I$6:$I$55,$P38),"")))</f>
        <v/>
      </c>
      <c r="I38" s="21" t="str">
        <f aca="false">IF(OR($A38="",$P38="",$Q38=""),"",IFERROR(INDEX('Jüri Puan Girişi'!$A$6:$BF$55,$P38,13+($Q38-1)*9+7),""))</f>
        <v/>
      </c>
      <c r="J38" s="21" t="str">
        <f aca="false">IF($A38="","",IF($P38="","",IFERROR(INDEX('Jüri Puan Girişi'!$M$6:$M$55,$P38),"")))</f>
        <v/>
      </c>
      <c r="K38" s="21" t="str">
        <f aca="false">IF(OR($A38="",$P38="",$Q38=""),"",IFERROR(INDEX('Jüri Puan Girişi'!$A$6:$BF$55,$P38,13+($Q38-1)*9+8),""))</f>
        <v/>
      </c>
      <c r="L38" s="21" t="str">
        <f aca="false">IF(OR($A38="",$P38="",$Q38=""),"",IFERROR(INDEX('Jüri Puan Girişi'!$A$6:$BF$55,$P38,13+($Q38-1)*9+9),""))</f>
        <v/>
      </c>
      <c r="M38" s="21" t="str">
        <f aca="false">IF($A38="","",IF(OR($D38="",$E38="",$F38="",$L38="",AND('Danışman Puan Girişi'!$AD38&lt;&gt;"Evet",$G38="")),"",ROUND($D38*Kılavuz!$C$31+$E38*Kılavuz!$C$32+$F38*Kılavuz!$C$33+(IF('Danışman Puan Girişi'!$AD38="Evet",0,$G38))*Kılavuz!$C$34+$L38*Kılavuz!$C$35,2)))</f>
        <v/>
      </c>
      <c r="N38" s="23" t="str">
        <f aca="false">IF($A38="","",IF($Q38&gt;4,"Kapasite dışı: projede 4’ten fazla öğrenci",IF(OR(COUNTIF('Öğrenci Listesi'!$A$4:$A$253,$A38)&lt;3,COUNTIF('Öğrenci Listesi'!$A$4:$A$253,$A38)&gt;4),"Grup büyüklüğü 3–4 aralığı dışında",IF($B38="","Öğrenci No eksik",IF($C38="","Ad Soyad eksik",IF($D38="","Ara Rapor puanları eksik",IF($E38="","Ara Sunum puanları eksik",IF($F38="","Süreç Takibi puanları eksik",IF(AND('Danışman Puan Girişi'!$AD38&lt;&gt;"Evet",$G38=""),"Final Raporu puanları eksik",IF($L38="",IF(AND($I38="",$K38=""),"Final Sunumu jüri puanları eksik",IF($I38="","Final Sunumu – Jüri 1 puanları eksik","Final Sunumu – Jüri 2 puanları eksik")),IF(AND('Danışman Puan Girişi'!$AD38="Evet",$R38="Katılmadı"),"Tamamlandı (Final Raporu teslim edilmedi: 0 puan; Final Sunumu'na katılmadı: 0 puan)",IF('Danışman Puan Girişi'!$AD38="Evet","Tamamlandı (Final Raporu teslim edilmedi: 0 puan)",IF($R38="Katılmadı","Tamamlandı (Final Sunumu'na katılmadı: 0 puan)","Tamamlandı")))))))))))))</f>
        <v/>
      </c>
      <c r="O38" s="21" t="str">
        <f aca="false">IF($A38="","",$A38&amp;"#"&amp;$Q38)</f>
        <v/>
      </c>
      <c r="P38" s="21" t="str">
        <f aca="false">IF($A38="","",IFERROR(MATCH($A38,'Jüri Puan Girişi'!$A$6:$A$55,0),""))</f>
        <v/>
      </c>
      <c r="Q38" s="21" t="str">
        <f aca="false">IF($A38="","",COUNTIF('Öğrenci Listesi'!$A$4:$A38,'Öğrenci Listesi'!$A38))</f>
        <v/>
      </c>
      <c r="R38" s="21" t="str">
        <f aca="false">IF(OR($A38="",$P38="",$Q38=""),"",IFERROR(INDEX('Jüri Puan Girişi'!$A$6:$BF$55,$P38,13+($Q38-1)*9+2),""))</f>
        <v/>
      </c>
    </row>
    <row r="39" customFormat="false" ht="19.5" hidden="false" customHeight="true" outlineLevel="0" collapsed="false">
      <c r="A39" s="21" t="str">
        <f aca="false">IF('Öğrenci Listesi'!$A39="","",'Öğrenci Listesi'!$A39)</f>
        <v/>
      </c>
      <c r="B39" s="21" t="str">
        <f aca="false">IF('Öğrenci Listesi'!$A39="","",'Öğrenci Listesi'!$D39)</f>
        <v/>
      </c>
      <c r="C39" s="23" t="str">
        <f aca="false">IF('Öğrenci Listesi'!$A39="","",'Öğrenci Listesi'!$E39)</f>
        <v/>
      </c>
      <c r="D39" s="21" t="str">
        <f aca="false">IF($A39="","",'Danışman Puan Girişi'!$I39)</f>
        <v/>
      </c>
      <c r="E39" s="21" t="str">
        <f aca="false">IF($A39="","",'Danışman Puan Girişi'!$O39)</f>
        <v/>
      </c>
      <c r="F39" s="21" t="str">
        <f aca="false">IF($A39="","",'Danışman Puan Girişi'!$T39)</f>
        <v/>
      </c>
      <c r="G39" s="21" t="str">
        <f aca="false">IF($A39="","",'Danışman Puan Girişi'!$AB39)</f>
        <v/>
      </c>
      <c r="H39" s="21" t="str">
        <f aca="false">IF($A39="","",IF($P39="","",IFERROR(INDEX('Jüri Puan Girişi'!$I$6:$I$55,$P39),"")))</f>
        <v/>
      </c>
      <c r="I39" s="21" t="str">
        <f aca="false">IF(OR($A39="",$P39="",$Q39=""),"",IFERROR(INDEX('Jüri Puan Girişi'!$A$6:$BF$55,$P39,13+($Q39-1)*9+7),""))</f>
        <v/>
      </c>
      <c r="J39" s="21" t="str">
        <f aca="false">IF($A39="","",IF($P39="","",IFERROR(INDEX('Jüri Puan Girişi'!$M$6:$M$55,$P39),"")))</f>
        <v/>
      </c>
      <c r="K39" s="21" t="str">
        <f aca="false">IF(OR($A39="",$P39="",$Q39=""),"",IFERROR(INDEX('Jüri Puan Girişi'!$A$6:$BF$55,$P39,13+($Q39-1)*9+8),""))</f>
        <v/>
      </c>
      <c r="L39" s="21" t="str">
        <f aca="false">IF(OR($A39="",$P39="",$Q39=""),"",IFERROR(INDEX('Jüri Puan Girişi'!$A$6:$BF$55,$P39,13+($Q39-1)*9+9),""))</f>
        <v/>
      </c>
      <c r="M39" s="21" t="str">
        <f aca="false">IF($A39="","",IF(OR($D39="",$E39="",$F39="",$L39="",AND('Danışman Puan Girişi'!$AD39&lt;&gt;"Evet",$G39="")),"",ROUND($D39*Kılavuz!$C$31+$E39*Kılavuz!$C$32+$F39*Kılavuz!$C$33+(IF('Danışman Puan Girişi'!$AD39="Evet",0,$G39))*Kılavuz!$C$34+$L39*Kılavuz!$C$35,2)))</f>
        <v/>
      </c>
      <c r="N39" s="23" t="str">
        <f aca="false">IF($A39="","",IF($Q39&gt;4,"Kapasite dışı: projede 4’ten fazla öğrenci",IF(OR(COUNTIF('Öğrenci Listesi'!$A$4:$A$253,$A39)&lt;3,COUNTIF('Öğrenci Listesi'!$A$4:$A$253,$A39)&gt;4),"Grup büyüklüğü 3–4 aralığı dışında",IF($B39="","Öğrenci No eksik",IF($C39="","Ad Soyad eksik",IF($D39="","Ara Rapor puanları eksik",IF($E39="","Ara Sunum puanları eksik",IF($F39="","Süreç Takibi puanları eksik",IF(AND('Danışman Puan Girişi'!$AD39&lt;&gt;"Evet",$G39=""),"Final Raporu puanları eksik",IF($L39="",IF(AND($I39="",$K39=""),"Final Sunumu jüri puanları eksik",IF($I39="","Final Sunumu – Jüri 1 puanları eksik","Final Sunumu – Jüri 2 puanları eksik")),IF(AND('Danışman Puan Girişi'!$AD39="Evet",$R39="Katılmadı"),"Tamamlandı (Final Raporu teslim edilmedi: 0 puan; Final Sunumu'na katılmadı: 0 puan)",IF('Danışman Puan Girişi'!$AD39="Evet","Tamamlandı (Final Raporu teslim edilmedi: 0 puan)",IF($R39="Katılmadı","Tamamlandı (Final Sunumu'na katılmadı: 0 puan)","Tamamlandı")))))))))))))</f>
        <v/>
      </c>
      <c r="O39" s="21" t="str">
        <f aca="false">IF($A39="","",$A39&amp;"#"&amp;$Q39)</f>
        <v/>
      </c>
      <c r="P39" s="21" t="str">
        <f aca="false">IF($A39="","",IFERROR(MATCH($A39,'Jüri Puan Girişi'!$A$6:$A$55,0),""))</f>
        <v/>
      </c>
      <c r="Q39" s="21" t="str">
        <f aca="false">IF($A39="","",COUNTIF('Öğrenci Listesi'!$A$4:$A39,'Öğrenci Listesi'!$A39))</f>
        <v/>
      </c>
      <c r="R39" s="21" t="str">
        <f aca="false">IF(OR($A39="",$P39="",$Q39=""),"",IFERROR(INDEX('Jüri Puan Girişi'!$A$6:$BF$55,$P39,13+($Q39-1)*9+2),""))</f>
        <v/>
      </c>
    </row>
    <row r="40" customFormat="false" ht="19.5" hidden="false" customHeight="true" outlineLevel="0" collapsed="false">
      <c r="A40" s="21" t="str">
        <f aca="false">IF('Öğrenci Listesi'!$A40="","",'Öğrenci Listesi'!$A40)</f>
        <v/>
      </c>
      <c r="B40" s="21" t="str">
        <f aca="false">IF('Öğrenci Listesi'!$A40="","",'Öğrenci Listesi'!$D40)</f>
        <v/>
      </c>
      <c r="C40" s="23" t="str">
        <f aca="false">IF('Öğrenci Listesi'!$A40="","",'Öğrenci Listesi'!$E40)</f>
        <v/>
      </c>
      <c r="D40" s="21" t="str">
        <f aca="false">IF($A40="","",'Danışman Puan Girişi'!$I40)</f>
        <v/>
      </c>
      <c r="E40" s="21" t="str">
        <f aca="false">IF($A40="","",'Danışman Puan Girişi'!$O40)</f>
        <v/>
      </c>
      <c r="F40" s="21" t="str">
        <f aca="false">IF($A40="","",'Danışman Puan Girişi'!$T40)</f>
        <v/>
      </c>
      <c r="G40" s="21" t="str">
        <f aca="false">IF($A40="","",'Danışman Puan Girişi'!$AB40)</f>
        <v/>
      </c>
      <c r="H40" s="21" t="str">
        <f aca="false">IF($A40="","",IF($P40="","",IFERROR(INDEX('Jüri Puan Girişi'!$I$6:$I$55,$P40),"")))</f>
        <v/>
      </c>
      <c r="I40" s="21" t="str">
        <f aca="false">IF(OR($A40="",$P40="",$Q40=""),"",IFERROR(INDEX('Jüri Puan Girişi'!$A$6:$BF$55,$P40,13+($Q40-1)*9+7),""))</f>
        <v/>
      </c>
      <c r="J40" s="21" t="str">
        <f aca="false">IF($A40="","",IF($P40="","",IFERROR(INDEX('Jüri Puan Girişi'!$M$6:$M$55,$P40),"")))</f>
        <v/>
      </c>
      <c r="K40" s="21" t="str">
        <f aca="false">IF(OR($A40="",$P40="",$Q40=""),"",IFERROR(INDEX('Jüri Puan Girişi'!$A$6:$BF$55,$P40,13+($Q40-1)*9+8),""))</f>
        <v/>
      </c>
      <c r="L40" s="21" t="str">
        <f aca="false">IF(OR($A40="",$P40="",$Q40=""),"",IFERROR(INDEX('Jüri Puan Girişi'!$A$6:$BF$55,$P40,13+($Q40-1)*9+9),""))</f>
        <v/>
      </c>
      <c r="M40" s="21" t="str">
        <f aca="false">IF($A40="","",IF(OR($D40="",$E40="",$F40="",$L40="",AND('Danışman Puan Girişi'!$AD40&lt;&gt;"Evet",$G40="")),"",ROUND($D40*Kılavuz!$C$31+$E40*Kılavuz!$C$32+$F40*Kılavuz!$C$33+(IF('Danışman Puan Girişi'!$AD40="Evet",0,$G40))*Kılavuz!$C$34+$L40*Kılavuz!$C$35,2)))</f>
        <v/>
      </c>
      <c r="N40" s="23" t="str">
        <f aca="false">IF($A40="","",IF($Q40&gt;4,"Kapasite dışı: projede 4’ten fazla öğrenci",IF(OR(COUNTIF('Öğrenci Listesi'!$A$4:$A$253,$A40)&lt;3,COUNTIF('Öğrenci Listesi'!$A$4:$A$253,$A40)&gt;4),"Grup büyüklüğü 3–4 aralığı dışında",IF($B40="","Öğrenci No eksik",IF($C40="","Ad Soyad eksik",IF($D40="","Ara Rapor puanları eksik",IF($E40="","Ara Sunum puanları eksik",IF($F40="","Süreç Takibi puanları eksik",IF(AND('Danışman Puan Girişi'!$AD40&lt;&gt;"Evet",$G40=""),"Final Raporu puanları eksik",IF($L40="",IF(AND($I40="",$K40=""),"Final Sunumu jüri puanları eksik",IF($I40="","Final Sunumu – Jüri 1 puanları eksik","Final Sunumu – Jüri 2 puanları eksik")),IF(AND('Danışman Puan Girişi'!$AD40="Evet",$R40="Katılmadı"),"Tamamlandı (Final Raporu teslim edilmedi: 0 puan; Final Sunumu'na katılmadı: 0 puan)",IF('Danışman Puan Girişi'!$AD40="Evet","Tamamlandı (Final Raporu teslim edilmedi: 0 puan)",IF($R40="Katılmadı","Tamamlandı (Final Sunumu'na katılmadı: 0 puan)","Tamamlandı")))))))))))))</f>
        <v/>
      </c>
      <c r="O40" s="21" t="str">
        <f aca="false">IF($A40="","",$A40&amp;"#"&amp;$Q40)</f>
        <v/>
      </c>
      <c r="P40" s="21" t="str">
        <f aca="false">IF($A40="","",IFERROR(MATCH($A40,'Jüri Puan Girişi'!$A$6:$A$55,0),""))</f>
        <v/>
      </c>
      <c r="Q40" s="21" t="str">
        <f aca="false">IF($A40="","",COUNTIF('Öğrenci Listesi'!$A$4:$A40,'Öğrenci Listesi'!$A40))</f>
        <v/>
      </c>
      <c r="R40" s="21" t="str">
        <f aca="false">IF(OR($A40="",$P40="",$Q40=""),"",IFERROR(INDEX('Jüri Puan Girişi'!$A$6:$BF$55,$P40,13+($Q40-1)*9+2),""))</f>
        <v/>
      </c>
    </row>
    <row r="41" customFormat="false" ht="19.5" hidden="false" customHeight="true" outlineLevel="0" collapsed="false">
      <c r="A41" s="21" t="str">
        <f aca="false">IF('Öğrenci Listesi'!$A41="","",'Öğrenci Listesi'!$A41)</f>
        <v/>
      </c>
      <c r="B41" s="21" t="str">
        <f aca="false">IF('Öğrenci Listesi'!$A41="","",'Öğrenci Listesi'!$D41)</f>
        <v/>
      </c>
      <c r="C41" s="23" t="str">
        <f aca="false">IF('Öğrenci Listesi'!$A41="","",'Öğrenci Listesi'!$E41)</f>
        <v/>
      </c>
      <c r="D41" s="21" t="str">
        <f aca="false">IF($A41="","",'Danışman Puan Girişi'!$I41)</f>
        <v/>
      </c>
      <c r="E41" s="21" t="str">
        <f aca="false">IF($A41="","",'Danışman Puan Girişi'!$O41)</f>
        <v/>
      </c>
      <c r="F41" s="21" t="str">
        <f aca="false">IF($A41="","",'Danışman Puan Girişi'!$T41)</f>
        <v/>
      </c>
      <c r="G41" s="21" t="str">
        <f aca="false">IF($A41="","",'Danışman Puan Girişi'!$AB41)</f>
        <v/>
      </c>
      <c r="H41" s="21" t="str">
        <f aca="false">IF($A41="","",IF($P41="","",IFERROR(INDEX('Jüri Puan Girişi'!$I$6:$I$55,$P41),"")))</f>
        <v/>
      </c>
      <c r="I41" s="21" t="str">
        <f aca="false">IF(OR($A41="",$P41="",$Q41=""),"",IFERROR(INDEX('Jüri Puan Girişi'!$A$6:$BF$55,$P41,13+($Q41-1)*9+7),""))</f>
        <v/>
      </c>
      <c r="J41" s="21" t="str">
        <f aca="false">IF($A41="","",IF($P41="","",IFERROR(INDEX('Jüri Puan Girişi'!$M$6:$M$55,$P41),"")))</f>
        <v/>
      </c>
      <c r="K41" s="21" t="str">
        <f aca="false">IF(OR($A41="",$P41="",$Q41=""),"",IFERROR(INDEX('Jüri Puan Girişi'!$A$6:$BF$55,$P41,13+($Q41-1)*9+8),""))</f>
        <v/>
      </c>
      <c r="L41" s="21" t="str">
        <f aca="false">IF(OR($A41="",$P41="",$Q41=""),"",IFERROR(INDEX('Jüri Puan Girişi'!$A$6:$BF$55,$P41,13+($Q41-1)*9+9),""))</f>
        <v/>
      </c>
      <c r="M41" s="21" t="str">
        <f aca="false">IF($A41="","",IF(OR($D41="",$E41="",$F41="",$L41="",AND('Danışman Puan Girişi'!$AD41&lt;&gt;"Evet",$G41="")),"",ROUND($D41*Kılavuz!$C$31+$E41*Kılavuz!$C$32+$F41*Kılavuz!$C$33+(IF('Danışman Puan Girişi'!$AD41="Evet",0,$G41))*Kılavuz!$C$34+$L41*Kılavuz!$C$35,2)))</f>
        <v/>
      </c>
      <c r="N41" s="23" t="str">
        <f aca="false">IF($A41="","",IF($Q41&gt;4,"Kapasite dışı: projede 4’ten fazla öğrenci",IF(OR(COUNTIF('Öğrenci Listesi'!$A$4:$A$253,$A41)&lt;3,COUNTIF('Öğrenci Listesi'!$A$4:$A$253,$A41)&gt;4),"Grup büyüklüğü 3–4 aralığı dışında",IF($B41="","Öğrenci No eksik",IF($C41="","Ad Soyad eksik",IF($D41="","Ara Rapor puanları eksik",IF($E41="","Ara Sunum puanları eksik",IF($F41="","Süreç Takibi puanları eksik",IF(AND('Danışman Puan Girişi'!$AD41&lt;&gt;"Evet",$G41=""),"Final Raporu puanları eksik",IF($L41="",IF(AND($I41="",$K41=""),"Final Sunumu jüri puanları eksik",IF($I41="","Final Sunumu – Jüri 1 puanları eksik","Final Sunumu – Jüri 2 puanları eksik")),IF(AND('Danışman Puan Girişi'!$AD41="Evet",$R41="Katılmadı"),"Tamamlandı (Final Raporu teslim edilmedi: 0 puan; Final Sunumu'na katılmadı: 0 puan)",IF('Danışman Puan Girişi'!$AD41="Evet","Tamamlandı (Final Raporu teslim edilmedi: 0 puan)",IF($R41="Katılmadı","Tamamlandı (Final Sunumu'na katılmadı: 0 puan)","Tamamlandı")))))))))))))</f>
        <v/>
      </c>
      <c r="O41" s="21" t="str">
        <f aca="false">IF($A41="","",$A41&amp;"#"&amp;$Q41)</f>
        <v/>
      </c>
      <c r="P41" s="21" t="str">
        <f aca="false">IF($A41="","",IFERROR(MATCH($A41,'Jüri Puan Girişi'!$A$6:$A$55,0),""))</f>
        <v/>
      </c>
      <c r="Q41" s="21" t="str">
        <f aca="false">IF($A41="","",COUNTIF('Öğrenci Listesi'!$A$4:$A41,'Öğrenci Listesi'!$A41))</f>
        <v/>
      </c>
      <c r="R41" s="21" t="str">
        <f aca="false">IF(OR($A41="",$P41="",$Q41=""),"",IFERROR(INDEX('Jüri Puan Girişi'!$A$6:$BF$55,$P41,13+($Q41-1)*9+2),""))</f>
        <v/>
      </c>
    </row>
    <row r="42" customFormat="false" ht="19.5" hidden="false" customHeight="true" outlineLevel="0" collapsed="false">
      <c r="A42" s="21" t="str">
        <f aca="false">IF('Öğrenci Listesi'!$A42="","",'Öğrenci Listesi'!$A42)</f>
        <v/>
      </c>
      <c r="B42" s="21" t="str">
        <f aca="false">IF('Öğrenci Listesi'!$A42="","",'Öğrenci Listesi'!$D42)</f>
        <v/>
      </c>
      <c r="C42" s="23" t="str">
        <f aca="false">IF('Öğrenci Listesi'!$A42="","",'Öğrenci Listesi'!$E42)</f>
        <v/>
      </c>
      <c r="D42" s="21" t="str">
        <f aca="false">IF($A42="","",'Danışman Puan Girişi'!$I42)</f>
        <v/>
      </c>
      <c r="E42" s="21" t="str">
        <f aca="false">IF($A42="","",'Danışman Puan Girişi'!$O42)</f>
        <v/>
      </c>
      <c r="F42" s="21" t="str">
        <f aca="false">IF($A42="","",'Danışman Puan Girişi'!$T42)</f>
        <v/>
      </c>
      <c r="G42" s="21" t="str">
        <f aca="false">IF($A42="","",'Danışman Puan Girişi'!$AB42)</f>
        <v/>
      </c>
      <c r="H42" s="21" t="str">
        <f aca="false">IF($A42="","",IF($P42="","",IFERROR(INDEX('Jüri Puan Girişi'!$I$6:$I$55,$P42),"")))</f>
        <v/>
      </c>
      <c r="I42" s="21" t="str">
        <f aca="false">IF(OR($A42="",$P42="",$Q42=""),"",IFERROR(INDEX('Jüri Puan Girişi'!$A$6:$BF$55,$P42,13+($Q42-1)*9+7),""))</f>
        <v/>
      </c>
      <c r="J42" s="21" t="str">
        <f aca="false">IF($A42="","",IF($P42="","",IFERROR(INDEX('Jüri Puan Girişi'!$M$6:$M$55,$P42),"")))</f>
        <v/>
      </c>
      <c r="K42" s="21" t="str">
        <f aca="false">IF(OR($A42="",$P42="",$Q42=""),"",IFERROR(INDEX('Jüri Puan Girişi'!$A$6:$BF$55,$P42,13+($Q42-1)*9+8),""))</f>
        <v/>
      </c>
      <c r="L42" s="21" t="str">
        <f aca="false">IF(OR($A42="",$P42="",$Q42=""),"",IFERROR(INDEX('Jüri Puan Girişi'!$A$6:$BF$55,$P42,13+($Q42-1)*9+9),""))</f>
        <v/>
      </c>
      <c r="M42" s="21" t="str">
        <f aca="false">IF($A42="","",IF(OR($D42="",$E42="",$F42="",$L42="",AND('Danışman Puan Girişi'!$AD42&lt;&gt;"Evet",$G42="")),"",ROUND($D42*Kılavuz!$C$31+$E42*Kılavuz!$C$32+$F42*Kılavuz!$C$33+(IF('Danışman Puan Girişi'!$AD42="Evet",0,$G42))*Kılavuz!$C$34+$L42*Kılavuz!$C$35,2)))</f>
        <v/>
      </c>
      <c r="N42" s="23" t="str">
        <f aca="false">IF($A42="","",IF($Q42&gt;4,"Kapasite dışı: projede 4’ten fazla öğrenci",IF(OR(COUNTIF('Öğrenci Listesi'!$A$4:$A$253,$A42)&lt;3,COUNTIF('Öğrenci Listesi'!$A$4:$A$253,$A42)&gt;4),"Grup büyüklüğü 3–4 aralığı dışında",IF($B42="","Öğrenci No eksik",IF($C42="","Ad Soyad eksik",IF($D42="","Ara Rapor puanları eksik",IF($E42="","Ara Sunum puanları eksik",IF($F42="","Süreç Takibi puanları eksik",IF(AND('Danışman Puan Girişi'!$AD42&lt;&gt;"Evet",$G42=""),"Final Raporu puanları eksik",IF($L42="",IF(AND($I42="",$K42=""),"Final Sunumu jüri puanları eksik",IF($I42="","Final Sunumu – Jüri 1 puanları eksik","Final Sunumu – Jüri 2 puanları eksik")),IF(AND('Danışman Puan Girişi'!$AD42="Evet",$R42="Katılmadı"),"Tamamlandı (Final Raporu teslim edilmedi: 0 puan; Final Sunumu'na katılmadı: 0 puan)",IF('Danışman Puan Girişi'!$AD42="Evet","Tamamlandı (Final Raporu teslim edilmedi: 0 puan)",IF($R42="Katılmadı","Tamamlandı (Final Sunumu'na katılmadı: 0 puan)","Tamamlandı")))))))))))))</f>
        <v/>
      </c>
      <c r="O42" s="21" t="str">
        <f aca="false">IF($A42="","",$A42&amp;"#"&amp;$Q42)</f>
        <v/>
      </c>
      <c r="P42" s="21" t="str">
        <f aca="false">IF($A42="","",IFERROR(MATCH($A42,'Jüri Puan Girişi'!$A$6:$A$55,0),""))</f>
        <v/>
      </c>
      <c r="Q42" s="21" t="str">
        <f aca="false">IF($A42="","",COUNTIF('Öğrenci Listesi'!$A$4:$A42,'Öğrenci Listesi'!$A42))</f>
        <v/>
      </c>
      <c r="R42" s="21" t="str">
        <f aca="false">IF(OR($A42="",$P42="",$Q42=""),"",IFERROR(INDEX('Jüri Puan Girişi'!$A$6:$BF$55,$P42,13+($Q42-1)*9+2),""))</f>
        <v/>
      </c>
    </row>
    <row r="43" customFormat="false" ht="19.5" hidden="false" customHeight="true" outlineLevel="0" collapsed="false">
      <c r="A43" s="21" t="str">
        <f aca="false">IF('Öğrenci Listesi'!$A43="","",'Öğrenci Listesi'!$A43)</f>
        <v/>
      </c>
      <c r="B43" s="21" t="str">
        <f aca="false">IF('Öğrenci Listesi'!$A43="","",'Öğrenci Listesi'!$D43)</f>
        <v/>
      </c>
      <c r="C43" s="23" t="str">
        <f aca="false">IF('Öğrenci Listesi'!$A43="","",'Öğrenci Listesi'!$E43)</f>
        <v/>
      </c>
      <c r="D43" s="21" t="str">
        <f aca="false">IF($A43="","",'Danışman Puan Girişi'!$I43)</f>
        <v/>
      </c>
      <c r="E43" s="21" t="str">
        <f aca="false">IF($A43="","",'Danışman Puan Girişi'!$O43)</f>
        <v/>
      </c>
      <c r="F43" s="21" t="str">
        <f aca="false">IF($A43="","",'Danışman Puan Girişi'!$T43)</f>
        <v/>
      </c>
      <c r="G43" s="21" t="str">
        <f aca="false">IF($A43="","",'Danışman Puan Girişi'!$AB43)</f>
        <v/>
      </c>
      <c r="H43" s="21" t="str">
        <f aca="false">IF($A43="","",IF($P43="","",IFERROR(INDEX('Jüri Puan Girişi'!$I$6:$I$55,$P43),"")))</f>
        <v/>
      </c>
      <c r="I43" s="21" t="str">
        <f aca="false">IF(OR($A43="",$P43="",$Q43=""),"",IFERROR(INDEX('Jüri Puan Girişi'!$A$6:$BF$55,$P43,13+($Q43-1)*9+7),""))</f>
        <v/>
      </c>
      <c r="J43" s="21" t="str">
        <f aca="false">IF($A43="","",IF($P43="","",IFERROR(INDEX('Jüri Puan Girişi'!$M$6:$M$55,$P43),"")))</f>
        <v/>
      </c>
      <c r="K43" s="21" t="str">
        <f aca="false">IF(OR($A43="",$P43="",$Q43=""),"",IFERROR(INDEX('Jüri Puan Girişi'!$A$6:$BF$55,$P43,13+($Q43-1)*9+8),""))</f>
        <v/>
      </c>
      <c r="L43" s="21" t="str">
        <f aca="false">IF(OR($A43="",$P43="",$Q43=""),"",IFERROR(INDEX('Jüri Puan Girişi'!$A$6:$BF$55,$P43,13+($Q43-1)*9+9),""))</f>
        <v/>
      </c>
      <c r="M43" s="21" t="str">
        <f aca="false">IF($A43="","",IF(OR($D43="",$E43="",$F43="",$L43="",AND('Danışman Puan Girişi'!$AD43&lt;&gt;"Evet",$G43="")),"",ROUND($D43*Kılavuz!$C$31+$E43*Kılavuz!$C$32+$F43*Kılavuz!$C$33+(IF('Danışman Puan Girişi'!$AD43="Evet",0,$G43))*Kılavuz!$C$34+$L43*Kılavuz!$C$35,2)))</f>
        <v/>
      </c>
      <c r="N43" s="23" t="str">
        <f aca="false">IF($A43="","",IF($Q43&gt;4,"Kapasite dışı: projede 4’ten fazla öğrenci",IF(OR(COUNTIF('Öğrenci Listesi'!$A$4:$A$253,$A43)&lt;3,COUNTIF('Öğrenci Listesi'!$A$4:$A$253,$A43)&gt;4),"Grup büyüklüğü 3–4 aralığı dışında",IF($B43="","Öğrenci No eksik",IF($C43="","Ad Soyad eksik",IF($D43="","Ara Rapor puanları eksik",IF($E43="","Ara Sunum puanları eksik",IF($F43="","Süreç Takibi puanları eksik",IF(AND('Danışman Puan Girişi'!$AD43&lt;&gt;"Evet",$G43=""),"Final Raporu puanları eksik",IF($L43="",IF(AND($I43="",$K43=""),"Final Sunumu jüri puanları eksik",IF($I43="","Final Sunumu – Jüri 1 puanları eksik","Final Sunumu – Jüri 2 puanları eksik")),IF(AND('Danışman Puan Girişi'!$AD43="Evet",$R43="Katılmadı"),"Tamamlandı (Final Raporu teslim edilmedi: 0 puan; Final Sunumu'na katılmadı: 0 puan)",IF('Danışman Puan Girişi'!$AD43="Evet","Tamamlandı (Final Raporu teslim edilmedi: 0 puan)",IF($R43="Katılmadı","Tamamlandı (Final Sunumu'na katılmadı: 0 puan)","Tamamlandı")))))))))))))</f>
        <v/>
      </c>
      <c r="O43" s="21" t="str">
        <f aca="false">IF($A43="","",$A43&amp;"#"&amp;$Q43)</f>
        <v/>
      </c>
      <c r="P43" s="21" t="str">
        <f aca="false">IF($A43="","",IFERROR(MATCH($A43,'Jüri Puan Girişi'!$A$6:$A$55,0),""))</f>
        <v/>
      </c>
      <c r="Q43" s="21" t="str">
        <f aca="false">IF($A43="","",COUNTIF('Öğrenci Listesi'!$A$4:$A43,'Öğrenci Listesi'!$A43))</f>
        <v/>
      </c>
      <c r="R43" s="21" t="str">
        <f aca="false">IF(OR($A43="",$P43="",$Q43=""),"",IFERROR(INDEX('Jüri Puan Girişi'!$A$6:$BF$55,$P43,13+($Q43-1)*9+2),""))</f>
        <v/>
      </c>
    </row>
    <row r="44" customFormat="false" ht="19.5" hidden="false" customHeight="true" outlineLevel="0" collapsed="false">
      <c r="A44" s="21" t="str">
        <f aca="false">IF('Öğrenci Listesi'!$A44="","",'Öğrenci Listesi'!$A44)</f>
        <v/>
      </c>
      <c r="B44" s="21" t="str">
        <f aca="false">IF('Öğrenci Listesi'!$A44="","",'Öğrenci Listesi'!$D44)</f>
        <v/>
      </c>
      <c r="C44" s="23" t="str">
        <f aca="false">IF('Öğrenci Listesi'!$A44="","",'Öğrenci Listesi'!$E44)</f>
        <v/>
      </c>
      <c r="D44" s="21" t="str">
        <f aca="false">IF($A44="","",'Danışman Puan Girişi'!$I44)</f>
        <v/>
      </c>
      <c r="E44" s="21" t="str">
        <f aca="false">IF($A44="","",'Danışman Puan Girişi'!$O44)</f>
        <v/>
      </c>
      <c r="F44" s="21" t="str">
        <f aca="false">IF($A44="","",'Danışman Puan Girişi'!$T44)</f>
        <v/>
      </c>
      <c r="G44" s="21" t="str">
        <f aca="false">IF($A44="","",'Danışman Puan Girişi'!$AB44)</f>
        <v/>
      </c>
      <c r="H44" s="21" t="str">
        <f aca="false">IF($A44="","",IF($P44="","",IFERROR(INDEX('Jüri Puan Girişi'!$I$6:$I$55,$P44),"")))</f>
        <v/>
      </c>
      <c r="I44" s="21" t="str">
        <f aca="false">IF(OR($A44="",$P44="",$Q44=""),"",IFERROR(INDEX('Jüri Puan Girişi'!$A$6:$BF$55,$P44,13+($Q44-1)*9+7),""))</f>
        <v/>
      </c>
      <c r="J44" s="21" t="str">
        <f aca="false">IF($A44="","",IF($P44="","",IFERROR(INDEX('Jüri Puan Girişi'!$M$6:$M$55,$P44),"")))</f>
        <v/>
      </c>
      <c r="K44" s="21" t="str">
        <f aca="false">IF(OR($A44="",$P44="",$Q44=""),"",IFERROR(INDEX('Jüri Puan Girişi'!$A$6:$BF$55,$P44,13+($Q44-1)*9+8),""))</f>
        <v/>
      </c>
      <c r="L44" s="21" t="str">
        <f aca="false">IF(OR($A44="",$P44="",$Q44=""),"",IFERROR(INDEX('Jüri Puan Girişi'!$A$6:$BF$55,$P44,13+($Q44-1)*9+9),""))</f>
        <v/>
      </c>
      <c r="M44" s="21" t="str">
        <f aca="false">IF($A44="","",IF(OR($D44="",$E44="",$F44="",$L44="",AND('Danışman Puan Girişi'!$AD44&lt;&gt;"Evet",$G44="")),"",ROUND($D44*Kılavuz!$C$31+$E44*Kılavuz!$C$32+$F44*Kılavuz!$C$33+(IF('Danışman Puan Girişi'!$AD44="Evet",0,$G44))*Kılavuz!$C$34+$L44*Kılavuz!$C$35,2)))</f>
        <v/>
      </c>
      <c r="N44" s="23" t="str">
        <f aca="false">IF($A44="","",IF($Q44&gt;4,"Kapasite dışı: projede 4’ten fazla öğrenci",IF(OR(COUNTIF('Öğrenci Listesi'!$A$4:$A$253,$A44)&lt;3,COUNTIF('Öğrenci Listesi'!$A$4:$A$253,$A44)&gt;4),"Grup büyüklüğü 3–4 aralığı dışında",IF($B44="","Öğrenci No eksik",IF($C44="","Ad Soyad eksik",IF($D44="","Ara Rapor puanları eksik",IF($E44="","Ara Sunum puanları eksik",IF($F44="","Süreç Takibi puanları eksik",IF(AND('Danışman Puan Girişi'!$AD44&lt;&gt;"Evet",$G44=""),"Final Raporu puanları eksik",IF($L44="",IF(AND($I44="",$K44=""),"Final Sunumu jüri puanları eksik",IF($I44="","Final Sunumu – Jüri 1 puanları eksik","Final Sunumu – Jüri 2 puanları eksik")),IF(AND('Danışman Puan Girişi'!$AD44="Evet",$R44="Katılmadı"),"Tamamlandı (Final Raporu teslim edilmedi: 0 puan; Final Sunumu'na katılmadı: 0 puan)",IF('Danışman Puan Girişi'!$AD44="Evet","Tamamlandı (Final Raporu teslim edilmedi: 0 puan)",IF($R44="Katılmadı","Tamamlandı (Final Sunumu'na katılmadı: 0 puan)","Tamamlandı")))))))))))))</f>
        <v/>
      </c>
      <c r="O44" s="21" t="str">
        <f aca="false">IF($A44="","",$A44&amp;"#"&amp;$Q44)</f>
        <v/>
      </c>
      <c r="P44" s="21" t="str">
        <f aca="false">IF($A44="","",IFERROR(MATCH($A44,'Jüri Puan Girişi'!$A$6:$A$55,0),""))</f>
        <v/>
      </c>
      <c r="Q44" s="21" t="str">
        <f aca="false">IF($A44="","",COUNTIF('Öğrenci Listesi'!$A$4:$A44,'Öğrenci Listesi'!$A44))</f>
        <v/>
      </c>
      <c r="R44" s="21" t="str">
        <f aca="false">IF(OR($A44="",$P44="",$Q44=""),"",IFERROR(INDEX('Jüri Puan Girişi'!$A$6:$BF$55,$P44,13+($Q44-1)*9+2),""))</f>
        <v/>
      </c>
    </row>
    <row r="45" customFormat="false" ht="19.5" hidden="false" customHeight="true" outlineLevel="0" collapsed="false">
      <c r="A45" s="21" t="str">
        <f aca="false">IF('Öğrenci Listesi'!$A45="","",'Öğrenci Listesi'!$A45)</f>
        <v/>
      </c>
      <c r="B45" s="21" t="str">
        <f aca="false">IF('Öğrenci Listesi'!$A45="","",'Öğrenci Listesi'!$D45)</f>
        <v/>
      </c>
      <c r="C45" s="23" t="str">
        <f aca="false">IF('Öğrenci Listesi'!$A45="","",'Öğrenci Listesi'!$E45)</f>
        <v/>
      </c>
      <c r="D45" s="21" t="str">
        <f aca="false">IF($A45="","",'Danışman Puan Girişi'!$I45)</f>
        <v/>
      </c>
      <c r="E45" s="21" t="str">
        <f aca="false">IF($A45="","",'Danışman Puan Girişi'!$O45)</f>
        <v/>
      </c>
      <c r="F45" s="21" t="str">
        <f aca="false">IF($A45="","",'Danışman Puan Girişi'!$T45)</f>
        <v/>
      </c>
      <c r="G45" s="21" t="str">
        <f aca="false">IF($A45="","",'Danışman Puan Girişi'!$AB45)</f>
        <v/>
      </c>
      <c r="H45" s="21" t="str">
        <f aca="false">IF($A45="","",IF($P45="","",IFERROR(INDEX('Jüri Puan Girişi'!$I$6:$I$55,$P45),"")))</f>
        <v/>
      </c>
      <c r="I45" s="21" t="str">
        <f aca="false">IF(OR($A45="",$P45="",$Q45=""),"",IFERROR(INDEX('Jüri Puan Girişi'!$A$6:$BF$55,$P45,13+($Q45-1)*9+7),""))</f>
        <v/>
      </c>
      <c r="J45" s="21" t="str">
        <f aca="false">IF($A45="","",IF($P45="","",IFERROR(INDEX('Jüri Puan Girişi'!$M$6:$M$55,$P45),"")))</f>
        <v/>
      </c>
      <c r="K45" s="21" t="str">
        <f aca="false">IF(OR($A45="",$P45="",$Q45=""),"",IFERROR(INDEX('Jüri Puan Girişi'!$A$6:$BF$55,$P45,13+($Q45-1)*9+8),""))</f>
        <v/>
      </c>
      <c r="L45" s="21" t="str">
        <f aca="false">IF(OR($A45="",$P45="",$Q45=""),"",IFERROR(INDEX('Jüri Puan Girişi'!$A$6:$BF$55,$P45,13+($Q45-1)*9+9),""))</f>
        <v/>
      </c>
      <c r="M45" s="21" t="str">
        <f aca="false">IF($A45="","",IF(OR($D45="",$E45="",$F45="",$L45="",AND('Danışman Puan Girişi'!$AD45&lt;&gt;"Evet",$G45="")),"",ROUND($D45*Kılavuz!$C$31+$E45*Kılavuz!$C$32+$F45*Kılavuz!$C$33+(IF('Danışman Puan Girişi'!$AD45="Evet",0,$G45))*Kılavuz!$C$34+$L45*Kılavuz!$C$35,2)))</f>
        <v/>
      </c>
      <c r="N45" s="23" t="str">
        <f aca="false">IF($A45="","",IF($Q45&gt;4,"Kapasite dışı: projede 4’ten fazla öğrenci",IF(OR(COUNTIF('Öğrenci Listesi'!$A$4:$A$253,$A45)&lt;3,COUNTIF('Öğrenci Listesi'!$A$4:$A$253,$A45)&gt;4),"Grup büyüklüğü 3–4 aralığı dışında",IF($B45="","Öğrenci No eksik",IF($C45="","Ad Soyad eksik",IF($D45="","Ara Rapor puanları eksik",IF($E45="","Ara Sunum puanları eksik",IF($F45="","Süreç Takibi puanları eksik",IF(AND('Danışman Puan Girişi'!$AD45&lt;&gt;"Evet",$G45=""),"Final Raporu puanları eksik",IF($L45="",IF(AND($I45="",$K45=""),"Final Sunumu jüri puanları eksik",IF($I45="","Final Sunumu – Jüri 1 puanları eksik","Final Sunumu – Jüri 2 puanları eksik")),IF(AND('Danışman Puan Girişi'!$AD45="Evet",$R45="Katılmadı"),"Tamamlandı (Final Raporu teslim edilmedi: 0 puan; Final Sunumu'na katılmadı: 0 puan)",IF('Danışman Puan Girişi'!$AD45="Evet","Tamamlandı (Final Raporu teslim edilmedi: 0 puan)",IF($R45="Katılmadı","Tamamlandı (Final Sunumu'na katılmadı: 0 puan)","Tamamlandı")))))))))))))</f>
        <v/>
      </c>
      <c r="O45" s="21" t="str">
        <f aca="false">IF($A45="","",$A45&amp;"#"&amp;$Q45)</f>
        <v/>
      </c>
      <c r="P45" s="21" t="str">
        <f aca="false">IF($A45="","",IFERROR(MATCH($A45,'Jüri Puan Girişi'!$A$6:$A$55,0),""))</f>
        <v/>
      </c>
      <c r="Q45" s="21" t="str">
        <f aca="false">IF($A45="","",COUNTIF('Öğrenci Listesi'!$A$4:$A45,'Öğrenci Listesi'!$A45))</f>
        <v/>
      </c>
      <c r="R45" s="21" t="str">
        <f aca="false">IF(OR($A45="",$P45="",$Q45=""),"",IFERROR(INDEX('Jüri Puan Girişi'!$A$6:$BF$55,$P45,13+($Q45-1)*9+2),""))</f>
        <v/>
      </c>
    </row>
    <row r="46" customFormat="false" ht="19.5" hidden="false" customHeight="true" outlineLevel="0" collapsed="false">
      <c r="A46" s="21" t="str">
        <f aca="false">IF('Öğrenci Listesi'!$A46="","",'Öğrenci Listesi'!$A46)</f>
        <v/>
      </c>
      <c r="B46" s="21" t="str">
        <f aca="false">IF('Öğrenci Listesi'!$A46="","",'Öğrenci Listesi'!$D46)</f>
        <v/>
      </c>
      <c r="C46" s="23" t="str">
        <f aca="false">IF('Öğrenci Listesi'!$A46="","",'Öğrenci Listesi'!$E46)</f>
        <v/>
      </c>
      <c r="D46" s="21" t="str">
        <f aca="false">IF($A46="","",'Danışman Puan Girişi'!$I46)</f>
        <v/>
      </c>
      <c r="E46" s="21" t="str">
        <f aca="false">IF($A46="","",'Danışman Puan Girişi'!$O46)</f>
        <v/>
      </c>
      <c r="F46" s="21" t="str">
        <f aca="false">IF($A46="","",'Danışman Puan Girişi'!$T46)</f>
        <v/>
      </c>
      <c r="G46" s="21" t="str">
        <f aca="false">IF($A46="","",'Danışman Puan Girişi'!$AB46)</f>
        <v/>
      </c>
      <c r="H46" s="21" t="str">
        <f aca="false">IF($A46="","",IF($P46="","",IFERROR(INDEX('Jüri Puan Girişi'!$I$6:$I$55,$P46),"")))</f>
        <v/>
      </c>
      <c r="I46" s="21" t="str">
        <f aca="false">IF(OR($A46="",$P46="",$Q46=""),"",IFERROR(INDEX('Jüri Puan Girişi'!$A$6:$BF$55,$P46,13+($Q46-1)*9+7),""))</f>
        <v/>
      </c>
      <c r="J46" s="21" t="str">
        <f aca="false">IF($A46="","",IF($P46="","",IFERROR(INDEX('Jüri Puan Girişi'!$M$6:$M$55,$P46),"")))</f>
        <v/>
      </c>
      <c r="K46" s="21" t="str">
        <f aca="false">IF(OR($A46="",$P46="",$Q46=""),"",IFERROR(INDEX('Jüri Puan Girişi'!$A$6:$BF$55,$P46,13+($Q46-1)*9+8),""))</f>
        <v/>
      </c>
      <c r="L46" s="21" t="str">
        <f aca="false">IF(OR($A46="",$P46="",$Q46=""),"",IFERROR(INDEX('Jüri Puan Girişi'!$A$6:$BF$55,$P46,13+($Q46-1)*9+9),""))</f>
        <v/>
      </c>
      <c r="M46" s="21" t="str">
        <f aca="false">IF($A46="","",IF(OR($D46="",$E46="",$F46="",$L46="",AND('Danışman Puan Girişi'!$AD46&lt;&gt;"Evet",$G46="")),"",ROUND($D46*Kılavuz!$C$31+$E46*Kılavuz!$C$32+$F46*Kılavuz!$C$33+(IF('Danışman Puan Girişi'!$AD46="Evet",0,$G46))*Kılavuz!$C$34+$L46*Kılavuz!$C$35,2)))</f>
        <v/>
      </c>
      <c r="N46" s="23" t="str">
        <f aca="false">IF($A46="","",IF($Q46&gt;4,"Kapasite dışı: projede 4’ten fazla öğrenci",IF(OR(COUNTIF('Öğrenci Listesi'!$A$4:$A$253,$A46)&lt;3,COUNTIF('Öğrenci Listesi'!$A$4:$A$253,$A46)&gt;4),"Grup büyüklüğü 3–4 aralığı dışında",IF($B46="","Öğrenci No eksik",IF($C46="","Ad Soyad eksik",IF($D46="","Ara Rapor puanları eksik",IF($E46="","Ara Sunum puanları eksik",IF($F46="","Süreç Takibi puanları eksik",IF(AND('Danışman Puan Girişi'!$AD46&lt;&gt;"Evet",$G46=""),"Final Raporu puanları eksik",IF($L46="",IF(AND($I46="",$K46=""),"Final Sunumu jüri puanları eksik",IF($I46="","Final Sunumu – Jüri 1 puanları eksik","Final Sunumu – Jüri 2 puanları eksik")),IF(AND('Danışman Puan Girişi'!$AD46="Evet",$R46="Katılmadı"),"Tamamlandı (Final Raporu teslim edilmedi: 0 puan; Final Sunumu'na katılmadı: 0 puan)",IF('Danışman Puan Girişi'!$AD46="Evet","Tamamlandı (Final Raporu teslim edilmedi: 0 puan)",IF($R46="Katılmadı","Tamamlandı (Final Sunumu'na katılmadı: 0 puan)","Tamamlandı")))))))))))))</f>
        <v/>
      </c>
      <c r="O46" s="21" t="str">
        <f aca="false">IF($A46="","",$A46&amp;"#"&amp;$Q46)</f>
        <v/>
      </c>
      <c r="P46" s="21" t="str">
        <f aca="false">IF($A46="","",IFERROR(MATCH($A46,'Jüri Puan Girişi'!$A$6:$A$55,0),""))</f>
        <v/>
      </c>
      <c r="Q46" s="21" t="str">
        <f aca="false">IF($A46="","",COUNTIF('Öğrenci Listesi'!$A$4:$A46,'Öğrenci Listesi'!$A46))</f>
        <v/>
      </c>
      <c r="R46" s="21" t="str">
        <f aca="false">IF(OR($A46="",$P46="",$Q46=""),"",IFERROR(INDEX('Jüri Puan Girişi'!$A$6:$BF$55,$P46,13+($Q46-1)*9+2),""))</f>
        <v/>
      </c>
    </row>
    <row r="47" customFormat="false" ht="19.5" hidden="false" customHeight="true" outlineLevel="0" collapsed="false">
      <c r="A47" s="21" t="str">
        <f aca="false">IF('Öğrenci Listesi'!$A47="","",'Öğrenci Listesi'!$A47)</f>
        <v/>
      </c>
      <c r="B47" s="21" t="str">
        <f aca="false">IF('Öğrenci Listesi'!$A47="","",'Öğrenci Listesi'!$D47)</f>
        <v/>
      </c>
      <c r="C47" s="23" t="str">
        <f aca="false">IF('Öğrenci Listesi'!$A47="","",'Öğrenci Listesi'!$E47)</f>
        <v/>
      </c>
      <c r="D47" s="21" t="str">
        <f aca="false">IF($A47="","",'Danışman Puan Girişi'!$I47)</f>
        <v/>
      </c>
      <c r="E47" s="21" t="str">
        <f aca="false">IF($A47="","",'Danışman Puan Girişi'!$O47)</f>
        <v/>
      </c>
      <c r="F47" s="21" t="str">
        <f aca="false">IF($A47="","",'Danışman Puan Girişi'!$T47)</f>
        <v/>
      </c>
      <c r="G47" s="21" t="str">
        <f aca="false">IF($A47="","",'Danışman Puan Girişi'!$AB47)</f>
        <v/>
      </c>
      <c r="H47" s="21" t="str">
        <f aca="false">IF($A47="","",IF($P47="","",IFERROR(INDEX('Jüri Puan Girişi'!$I$6:$I$55,$P47),"")))</f>
        <v/>
      </c>
      <c r="I47" s="21" t="str">
        <f aca="false">IF(OR($A47="",$P47="",$Q47=""),"",IFERROR(INDEX('Jüri Puan Girişi'!$A$6:$BF$55,$P47,13+($Q47-1)*9+7),""))</f>
        <v/>
      </c>
      <c r="J47" s="21" t="str">
        <f aca="false">IF($A47="","",IF($P47="","",IFERROR(INDEX('Jüri Puan Girişi'!$M$6:$M$55,$P47),"")))</f>
        <v/>
      </c>
      <c r="K47" s="21" t="str">
        <f aca="false">IF(OR($A47="",$P47="",$Q47=""),"",IFERROR(INDEX('Jüri Puan Girişi'!$A$6:$BF$55,$P47,13+($Q47-1)*9+8),""))</f>
        <v/>
      </c>
      <c r="L47" s="21" t="str">
        <f aca="false">IF(OR($A47="",$P47="",$Q47=""),"",IFERROR(INDEX('Jüri Puan Girişi'!$A$6:$BF$55,$P47,13+($Q47-1)*9+9),""))</f>
        <v/>
      </c>
      <c r="M47" s="21" t="str">
        <f aca="false">IF($A47="","",IF(OR($D47="",$E47="",$F47="",$L47="",AND('Danışman Puan Girişi'!$AD47&lt;&gt;"Evet",$G47="")),"",ROUND($D47*Kılavuz!$C$31+$E47*Kılavuz!$C$32+$F47*Kılavuz!$C$33+(IF('Danışman Puan Girişi'!$AD47="Evet",0,$G47))*Kılavuz!$C$34+$L47*Kılavuz!$C$35,2)))</f>
        <v/>
      </c>
      <c r="N47" s="23" t="str">
        <f aca="false">IF($A47="","",IF($Q47&gt;4,"Kapasite dışı: projede 4’ten fazla öğrenci",IF(OR(COUNTIF('Öğrenci Listesi'!$A$4:$A$253,$A47)&lt;3,COUNTIF('Öğrenci Listesi'!$A$4:$A$253,$A47)&gt;4),"Grup büyüklüğü 3–4 aralığı dışında",IF($B47="","Öğrenci No eksik",IF($C47="","Ad Soyad eksik",IF($D47="","Ara Rapor puanları eksik",IF($E47="","Ara Sunum puanları eksik",IF($F47="","Süreç Takibi puanları eksik",IF(AND('Danışman Puan Girişi'!$AD47&lt;&gt;"Evet",$G47=""),"Final Raporu puanları eksik",IF($L47="",IF(AND($I47="",$K47=""),"Final Sunumu jüri puanları eksik",IF($I47="","Final Sunumu – Jüri 1 puanları eksik","Final Sunumu – Jüri 2 puanları eksik")),IF(AND('Danışman Puan Girişi'!$AD47="Evet",$R47="Katılmadı"),"Tamamlandı (Final Raporu teslim edilmedi: 0 puan; Final Sunumu'na katılmadı: 0 puan)",IF('Danışman Puan Girişi'!$AD47="Evet","Tamamlandı (Final Raporu teslim edilmedi: 0 puan)",IF($R47="Katılmadı","Tamamlandı (Final Sunumu'na katılmadı: 0 puan)","Tamamlandı")))))))))))))</f>
        <v/>
      </c>
      <c r="O47" s="21" t="str">
        <f aca="false">IF($A47="","",$A47&amp;"#"&amp;$Q47)</f>
        <v/>
      </c>
      <c r="P47" s="21" t="str">
        <f aca="false">IF($A47="","",IFERROR(MATCH($A47,'Jüri Puan Girişi'!$A$6:$A$55,0),""))</f>
        <v/>
      </c>
      <c r="Q47" s="21" t="str">
        <f aca="false">IF($A47="","",COUNTIF('Öğrenci Listesi'!$A$4:$A47,'Öğrenci Listesi'!$A47))</f>
        <v/>
      </c>
      <c r="R47" s="21" t="str">
        <f aca="false">IF(OR($A47="",$P47="",$Q47=""),"",IFERROR(INDEX('Jüri Puan Girişi'!$A$6:$BF$55,$P47,13+($Q47-1)*9+2),""))</f>
        <v/>
      </c>
    </row>
    <row r="48" customFormat="false" ht="19.5" hidden="false" customHeight="true" outlineLevel="0" collapsed="false">
      <c r="A48" s="21" t="str">
        <f aca="false">IF('Öğrenci Listesi'!$A48="","",'Öğrenci Listesi'!$A48)</f>
        <v/>
      </c>
      <c r="B48" s="21" t="str">
        <f aca="false">IF('Öğrenci Listesi'!$A48="","",'Öğrenci Listesi'!$D48)</f>
        <v/>
      </c>
      <c r="C48" s="23" t="str">
        <f aca="false">IF('Öğrenci Listesi'!$A48="","",'Öğrenci Listesi'!$E48)</f>
        <v/>
      </c>
      <c r="D48" s="21" t="str">
        <f aca="false">IF($A48="","",'Danışman Puan Girişi'!$I48)</f>
        <v/>
      </c>
      <c r="E48" s="21" t="str">
        <f aca="false">IF($A48="","",'Danışman Puan Girişi'!$O48)</f>
        <v/>
      </c>
      <c r="F48" s="21" t="str">
        <f aca="false">IF($A48="","",'Danışman Puan Girişi'!$T48)</f>
        <v/>
      </c>
      <c r="G48" s="21" t="str">
        <f aca="false">IF($A48="","",'Danışman Puan Girişi'!$AB48)</f>
        <v/>
      </c>
      <c r="H48" s="21" t="str">
        <f aca="false">IF($A48="","",IF($P48="","",IFERROR(INDEX('Jüri Puan Girişi'!$I$6:$I$55,$P48),"")))</f>
        <v/>
      </c>
      <c r="I48" s="21" t="str">
        <f aca="false">IF(OR($A48="",$P48="",$Q48=""),"",IFERROR(INDEX('Jüri Puan Girişi'!$A$6:$BF$55,$P48,13+($Q48-1)*9+7),""))</f>
        <v/>
      </c>
      <c r="J48" s="21" t="str">
        <f aca="false">IF($A48="","",IF($P48="","",IFERROR(INDEX('Jüri Puan Girişi'!$M$6:$M$55,$P48),"")))</f>
        <v/>
      </c>
      <c r="K48" s="21" t="str">
        <f aca="false">IF(OR($A48="",$P48="",$Q48=""),"",IFERROR(INDEX('Jüri Puan Girişi'!$A$6:$BF$55,$P48,13+($Q48-1)*9+8),""))</f>
        <v/>
      </c>
      <c r="L48" s="21" t="str">
        <f aca="false">IF(OR($A48="",$P48="",$Q48=""),"",IFERROR(INDEX('Jüri Puan Girişi'!$A$6:$BF$55,$P48,13+($Q48-1)*9+9),""))</f>
        <v/>
      </c>
      <c r="M48" s="21" t="str">
        <f aca="false">IF($A48="","",IF(OR($D48="",$E48="",$F48="",$L48="",AND('Danışman Puan Girişi'!$AD48&lt;&gt;"Evet",$G48="")),"",ROUND($D48*Kılavuz!$C$31+$E48*Kılavuz!$C$32+$F48*Kılavuz!$C$33+(IF('Danışman Puan Girişi'!$AD48="Evet",0,$G48))*Kılavuz!$C$34+$L48*Kılavuz!$C$35,2)))</f>
        <v/>
      </c>
      <c r="N48" s="23" t="str">
        <f aca="false">IF($A48="","",IF($Q48&gt;4,"Kapasite dışı: projede 4’ten fazla öğrenci",IF(OR(COUNTIF('Öğrenci Listesi'!$A$4:$A$253,$A48)&lt;3,COUNTIF('Öğrenci Listesi'!$A$4:$A$253,$A48)&gt;4),"Grup büyüklüğü 3–4 aralığı dışında",IF($B48="","Öğrenci No eksik",IF($C48="","Ad Soyad eksik",IF($D48="","Ara Rapor puanları eksik",IF($E48="","Ara Sunum puanları eksik",IF($F48="","Süreç Takibi puanları eksik",IF(AND('Danışman Puan Girişi'!$AD48&lt;&gt;"Evet",$G48=""),"Final Raporu puanları eksik",IF($L48="",IF(AND($I48="",$K48=""),"Final Sunumu jüri puanları eksik",IF($I48="","Final Sunumu – Jüri 1 puanları eksik","Final Sunumu – Jüri 2 puanları eksik")),IF(AND('Danışman Puan Girişi'!$AD48="Evet",$R48="Katılmadı"),"Tamamlandı (Final Raporu teslim edilmedi: 0 puan; Final Sunumu'na katılmadı: 0 puan)",IF('Danışman Puan Girişi'!$AD48="Evet","Tamamlandı (Final Raporu teslim edilmedi: 0 puan)",IF($R48="Katılmadı","Tamamlandı (Final Sunumu'na katılmadı: 0 puan)","Tamamlandı")))))))))))))</f>
        <v/>
      </c>
      <c r="O48" s="21" t="str">
        <f aca="false">IF($A48="","",$A48&amp;"#"&amp;$Q48)</f>
        <v/>
      </c>
      <c r="P48" s="21" t="str">
        <f aca="false">IF($A48="","",IFERROR(MATCH($A48,'Jüri Puan Girişi'!$A$6:$A$55,0),""))</f>
        <v/>
      </c>
      <c r="Q48" s="21" t="str">
        <f aca="false">IF($A48="","",COUNTIF('Öğrenci Listesi'!$A$4:$A48,'Öğrenci Listesi'!$A48))</f>
        <v/>
      </c>
      <c r="R48" s="21" t="str">
        <f aca="false">IF(OR($A48="",$P48="",$Q48=""),"",IFERROR(INDEX('Jüri Puan Girişi'!$A$6:$BF$55,$P48,13+($Q48-1)*9+2),""))</f>
        <v/>
      </c>
    </row>
    <row r="49" customFormat="false" ht="19.5" hidden="false" customHeight="true" outlineLevel="0" collapsed="false">
      <c r="A49" s="21" t="str">
        <f aca="false">IF('Öğrenci Listesi'!$A49="","",'Öğrenci Listesi'!$A49)</f>
        <v/>
      </c>
      <c r="B49" s="21" t="str">
        <f aca="false">IF('Öğrenci Listesi'!$A49="","",'Öğrenci Listesi'!$D49)</f>
        <v/>
      </c>
      <c r="C49" s="23" t="str">
        <f aca="false">IF('Öğrenci Listesi'!$A49="","",'Öğrenci Listesi'!$E49)</f>
        <v/>
      </c>
      <c r="D49" s="21" t="str">
        <f aca="false">IF($A49="","",'Danışman Puan Girişi'!$I49)</f>
        <v/>
      </c>
      <c r="E49" s="21" t="str">
        <f aca="false">IF($A49="","",'Danışman Puan Girişi'!$O49)</f>
        <v/>
      </c>
      <c r="F49" s="21" t="str">
        <f aca="false">IF($A49="","",'Danışman Puan Girişi'!$T49)</f>
        <v/>
      </c>
      <c r="G49" s="21" t="str">
        <f aca="false">IF($A49="","",'Danışman Puan Girişi'!$AB49)</f>
        <v/>
      </c>
      <c r="H49" s="21" t="str">
        <f aca="false">IF($A49="","",IF($P49="","",IFERROR(INDEX('Jüri Puan Girişi'!$I$6:$I$55,$P49),"")))</f>
        <v/>
      </c>
      <c r="I49" s="21" t="str">
        <f aca="false">IF(OR($A49="",$P49="",$Q49=""),"",IFERROR(INDEX('Jüri Puan Girişi'!$A$6:$BF$55,$P49,13+($Q49-1)*9+7),""))</f>
        <v/>
      </c>
      <c r="J49" s="21" t="str">
        <f aca="false">IF($A49="","",IF($P49="","",IFERROR(INDEX('Jüri Puan Girişi'!$M$6:$M$55,$P49),"")))</f>
        <v/>
      </c>
      <c r="K49" s="21" t="str">
        <f aca="false">IF(OR($A49="",$P49="",$Q49=""),"",IFERROR(INDEX('Jüri Puan Girişi'!$A$6:$BF$55,$P49,13+($Q49-1)*9+8),""))</f>
        <v/>
      </c>
      <c r="L49" s="21" t="str">
        <f aca="false">IF(OR($A49="",$P49="",$Q49=""),"",IFERROR(INDEX('Jüri Puan Girişi'!$A$6:$BF$55,$P49,13+($Q49-1)*9+9),""))</f>
        <v/>
      </c>
      <c r="M49" s="21" t="str">
        <f aca="false">IF($A49="","",IF(OR($D49="",$E49="",$F49="",$L49="",AND('Danışman Puan Girişi'!$AD49&lt;&gt;"Evet",$G49="")),"",ROUND($D49*Kılavuz!$C$31+$E49*Kılavuz!$C$32+$F49*Kılavuz!$C$33+(IF('Danışman Puan Girişi'!$AD49="Evet",0,$G49))*Kılavuz!$C$34+$L49*Kılavuz!$C$35,2)))</f>
        <v/>
      </c>
      <c r="N49" s="23" t="str">
        <f aca="false">IF($A49="","",IF($Q49&gt;4,"Kapasite dışı: projede 4’ten fazla öğrenci",IF(OR(COUNTIF('Öğrenci Listesi'!$A$4:$A$253,$A49)&lt;3,COUNTIF('Öğrenci Listesi'!$A$4:$A$253,$A49)&gt;4),"Grup büyüklüğü 3–4 aralığı dışında",IF($B49="","Öğrenci No eksik",IF($C49="","Ad Soyad eksik",IF($D49="","Ara Rapor puanları eksik",IF($E49="","Ara Sunum puanları eksik",IF($F49="","Süreç Takibi puanları eksik",IF(AND('Danışman Puan Girişi'!$AD49&lt;&gt;"Evet",$G49=""),"Final Raporu puanları eksik",IF($L49="",IF(AND($I49="",$K49=""),"Final Sunumu jüri puanları eksik",IF($I49="","Final Sunumu – Jüri 1 puanları eksik","Final Sunumu – Jüri 2 puanları eksik")),IF(AND('Danışman Puan Girişi'!$AD49="Evet",$R49="Katılmadı"),"Tamamlandı (Final Raporu teslim edilmedi: 0 puan; Final Sunumu'na katılmadı: 0 puan)",IF('Danışman Puan Girişi'!$AD49="Evet","Tamamlandı (Final Raporu teslim edilmedi: 0 puan)",IF($R49="Katılmadı","Tamamlandı (Final Sunumu'na katılmadı: 0 puan)","Tamamlandı")))))))))))))</f>
        <v/>
      </c>
      <c r="O49" s="21" t="str">
        <f aca="false">IF($A49="","",$A49&amp;"#"&amp;$Q49)</f>
        <v/>
      </c>
      <c r="P49" s="21" t="str">
        <f aca="false">IF($A49="","",IFERROR(MATCH($A49,'Jüri Puan Girişi'!$A$6:$A$55,0),""))</f>
        <v/>
      </c>
      <c r="Q49" s="21" t="str">
        <f aca="false">IF($A49="","",COUNTIF('Öğrenci Listesi'!$A$4:$A49,'Öğrenci Listesi'!$A49))</f>
        <v/>
      </c>
      <c r="R49" s="21" t="str">
        <f aca="false">IF(OR($A49="",$P49="",$Q49=""),"",IFERROR(INDEX('Jüri Puan Girişi'!$A$6:$BF$55,$P49,13+($Q49-1)*9+2),""))</f>
        <v/>
      </c>
    </row>
    <row r="50" customFormat="false" ht="19.5" hidden="false" customHeight="true" outlineLevel="0" collapsed="false">
      <c r="A50" s="21" t="str">
        <f aca="false">IF('Öğrenci Listesi'!$A50="","",'Öğrenci Listesi'!$A50)</f>
        <v/>
      </c>
      <c r="B50" s="21" t="str">
        <f aca="false">IF('Öğrenci Listesi'!$A50="","",'Öğrenci Listesi'!$D50)</f>
        <v/>
      </c>
      <c r="C50" s="23" t="str">
        <f aca="false">IF('Öğrenci Listesi'!$A50="","",'Öğrenci Listesi'!$E50)</f>
        <v/>
      </c>
      <c r="D50" s="21" t="str">
        <f aca="false">IF($A50="","",'Danışman Puan Girişi'!$I50)</f>
        <v/>
      </c>
      <c r="E50" s="21" t="str">
        <f aca="false">IF($A50="","",'Danışman Puan Girişi'!$O50)</f>
        <v/>
      </c>
      <c r="F50" s="21" t="str">
        <f aca="false">IF($A50="","",'Danışman Puan Girişi'!$T50)</f>
        <v/>
      </c>
      <c r="G50" s="21" t="str">
        <f aca="false">IF($A50="","",'Danışman Puan Girişi'!$AB50)</f>
        <v/>
      </c>
      <c r="H50" s="21" t="str">
        <f aca="false">IF($A50="","",IF($P50="","",IFERROR(INDEX('Jüri Puan Girişi'!$I$6:$I$55,$P50),"")))</f>
        <v/>
      </c>
      <c r="I50" s="21" t="str">
        <f aca="false">IF(OR($A50="",$P50="",$Q50=""),"",IFERROR(INDEX('Jüri Puan Girişi'!$A$6:$BF$55,$P50,13+($Q50-1)*9+7),""))</f>
        <v/>
      </c>
      <c r="J50" s="21" t="str">
        <f aca="false">IF($A50="","",IF($P50="","",IFERROR(INDEX('Jüri Puan Girişi'!$M$6:$M$55,$P50),"")))</f>
        <v/>
      </c>
      <c r="K50" s="21" t="str">
        <f aca="false">IF(OR($A50="",$P50="",$Q50=""),"",IFERROR(INDEX('Jüri Puan Girişi'!$A$6:$BF$55,$P50,13+($Q50-1)*9+8),""))</f>
        <v/>
      </c>
      <c r="L50" s="21" t="str">
        <f aca="false">IF(OR($A50="",$P50="",$Q50=""),"",IFERROR(INDEX('Jüri Puan Girişi'!$A$6:$BF$55,$P50,13+($Q50-1)*9+9),""))</f>
        <v/>
      </c>
      <c r="M50" s="21" t="str">
        <f aca="false">IF($A50="","",IF(OR($D50="",$E50="",$F50="",$L50="",AND('Danışman Puan Girişi'!$AD50&lt;&gt;"Evet",$G50="")),"",ROUND($D50*Kılavuz!$C$31+$E50*Kılavuz!$C$32+$F50*Kılavuz!$C$33+(IF('Danışman Puan Girişi'!$AD50="Evet",0,$G50))*Kılavuz!$C$34+$L50*Kılavuz!$C$35,2)))</f>
        <v/>
      </c>
      <c r="N50" s="23" t="str">
        <f aca="false">IF($A50="","",IF($Q50&gt;4,"Kapasite dışı: projede 4’ten fazla öğrenci",IF(OR(COUNTIF('Öğrenci Listesi'!$A$4:$A$253,$A50)&lt;3,COUNTIF('Öğrenci Listesi'!$A$4:$A$253,$A50)&gt;4),"Grup büyüklüğü 3–4 aralığı dışında",IF($B50="","Öğrenci No eksik",IF($C50="","Ad Soyad eksik",IF($D50="","Ara Rapor puanları eksik",IF($E50="","Ara Sunum puanları eksik",IF($F50="","Süreç Takibi puanları eksik",IF(AND('Danışman Puan Girişi'!$AD50&lt;&gt;"Evet",$G50=""),"Final Raporu puanları eksik",IF($L50="",IF(AND($I50="",$K50=""),"Final Sunumu jüri puanları eksik",IF($I50="","Final Sunumu – Jüri 1 puanları eksik","Final Sunumu – Jüri 2 puanları eksik")),IF(AND('Danışman Puan Girişi'!$AD50="Evet",$R50="Katılmadı"),"Tamamlandı (Final Raporu teslim edilmedi: 0 puan; Final Sunumu'na katılmadı: 0 puan)",IF('Danışman Puan Girişi'!$AD50="Evet","Tamamlandı (Final Raporu teslim edilmedi: 0 puan)",IF($R50="Katılmadı","Tamamlandı (Final Sunumu'na katılmadı: 0 puan)","Tamamlandı")))))))))))))</f>
        <v/>
      </c>
      <c r="O50" s="21" t="str">
        <f aca="false">IF($A50="","",$A50&amp;"#"&amp;$Q50)</f>
        <v/>
      </c>
      <c r="P50" s="21" t="str">
        <f aca="false">IF($A50="","",IFERROR(MATCH($A50,'Jüri Puan Girişi'!$A$6:$A$55,0),""))</f>
        <v/>
      </c>
      <c r="Q50" s="21" t="str">
        <f aca="false">IF($A50="","",COUNTIF('Öğrenci Listesi'!$A$4:$A50,'Öğrenci Listesi'!$A50))</f>
        <v/>
      </c>
      <c r="R50" s="21" t="str">
        <f aca="false">IF(OR($A50="",$P50="",$Q50=""),"",IFERROR(INDEX('Jüri Puan Girişi'!$A$6:$BF$55,$P50,13+($Q50-1)*9+2),""))</f>
        <v/>
      </c>
    </row>
    <row r="51" customFormat="false" ht="19.5" hidden="false" customHeight="true" outlineLevel="0" collapsed="false">
      <c r="A51" s="21" t="str">
        <f aca="false">IF('Öğrenci Listesi'!$A51="","",'Öğrenci Listesi'!$A51)</f>
        <v/>
      </c>
      <c r="B51" s="21" t="str">
        <f aca="false">IF('Öğrenci Listesi'!$A51="","",'Öğrenci Listesi'!$D51)</f>
        <v/>
      </c>
      <c r="C51" s="23" t="str">
        <f aca="false">IF('Öğrenci Listesi'!$A51="","",'Öğrenci Listesi'!$E51)</f>
        <v/>
      </c>
      <c r="D51" s="21" t="str">
        <f aca="false">IF($A51="","",'Danışman Puan Girişi'!$I51)</f>
        <v/>
      </c>
      <c r="E51" s="21" t="str">
        <f aca="false">IF($A51="","",'Danışman Puan Girişi'!$O51)</f>
        <v/>
      </c>
      <c r="F51" s="21" t="str">
        <f aca="false">IF($A51="","",'Danışman Puan Girişi'!$T51)</f>
        <v/>
      </c>
      <c r="G51" s="21" t="str">
        <f aca="false">IF($A51="","",'Danışman Puan Girişi'!$AB51)</f>
        <v/>
      </c>
      <c r="H51" s="21" t="str">
        <f aca="false">IF($A51="","",IF($P51="","",IFERROR(INDEX('Jüri Puan Girişi'!$I$6:$I$55,$P51),"")))</f>
        <v/>
      </c>
      <c r="I51" s="21" t="str">
        <f aca="false">IF(OR($A51="",$P51="",$Q51=""),"",IFERROR(INDEX('Jüri Puan Girişi'!$A$6:$BF$55,$P51,13+($Q51-1)*9+7),""))</f>
        <v/>
      </c>
      <c r="J51" s="21" t="str">
        <f aca="false">IF($A51="","",IF($P51="","",IFERROR(INDEX('Jüri Puan Girişi'!$M$6:$M$55,$P51),"")))</f>
        <v/>
      </c>
      <c r="K51" s="21" t="str">
        <f aca="false">IF(OR($A51="",$P51="",$Q51=""),"",IFERROR(INDEX('Jüri Puan Girişi'!$A$6:$BF$55,$P51,13+($Q51-1)*9+8),""))</f>
        <v/>
      </c>
      <c r="L51" s="21" t="str">
        <f aca="false">IF(OR($A51="",$P51="",$Q51=""),"",IFERROR(INDEX('Jüri Puan Girişi'!$A$6:$BF$55,$P51,13+($Q51-1)*9+9),""))</f>
        <v/>
      </c>
      <c r="M51" s="21" t="str">
        <f aca="false">IF($A51="","",IF(OR($D51="",$E51="",$F51="",$L51="",AND('Danışman Puan Girişi'!$AD51&lt;&gt;"Evet",$G51="")),"",ROUND($D51*Kılavuz!$C$31+$E51*Kılavuz!$C$32+$F51*Kılavuz!$C$33+(IF('Danışman Puan Girişi'!$AD51="Evet",0,$G51))*Kılavuz!$C$34+$L51*Kılavuz!$C$35,2)))</f>
        <v/>
      </c>
      <c r="N51" s="23" t="str">
        <f aca="false">IF($A51="","",IF($Q51&gt;4,"Kapasite dışı: projede 4’ten fazla öğrenci",IF(OR(COUNTIF('Öğrenci Listesi'!$A$4:$A$253,$A51)&lt;3,COUNTIF('Öğrenci Listesi'!$A$4:$A$253,$A51)&gt;4),"Grup büyüklüğü 3–4 aralığı dışında",IF($B51="","Öğrenci No eksik",IF($C51="","Ad Soyad eksik",IF($D51="","Ara Rapor puanları eksik",IF($E51="","Ara Sunum puanları eksik",IF($F51="","Süreç Takibi puanları eksik",IF(AND('Danışman Puan Girişi'!$AD51&lt;&gt;"Evet",$G51=""),"Final Raporu puanları eksik",IF($L51="",IF(AND($I51="",$K51=""),"Final Sunumu jüri puanları eksik",IF($I51="","Final Sunumu – Jüri 1 puanları eksik","Final Sunumu – Jüri 2 puanları eksik")),IF(AND('Danışman Puan Girişi'!$AD51="Evet",$R51="Katılmadı"),"Tamamlandı (Final Raporu teslim edilmedi: 0 puan; Final Sunumu'na katılmadı: 0 puan)",IF('Danışman Puan Girişi'!$AD51="Evet","Tamamlandı (Final Raporu teslim edilmedi: 0 puan)",IF($R51="Katılmadı","Tamamlandı (Final Sunumu'na katılmadı: 0 puan)","Tamamlandı")))))))))))))</f>
        <v/>
      </c>
      <c r="O51" s="21" t="str">
        <f aca="false">IF($A51="","",$A51&amp;"#"&amp;$Q51)</f>
        <v/>
      </c>
      <c r="P51" s="21" t="str">
        <f aca="false">IF($A51="","",IFERROR(MATCH($A51,'Jüri Puan Girişi'!$A$6:$A$55,0),""))</f>
        <v/>
      </c>
      <c r="Q51" s="21" t="str">
        <f aca="false">IF($A51="","",COUNTIF('Öğrenci Listesi'!$A$4:$A51,'Öğrenci Listesi'!$A51))</f>
        <v/>
      </c>
      <c r="R51" s="21" t="str">
        <f aca="false">IF(OR($A51="",$P51="",$Q51=""),"",IFERROR(INDEX('Jüri Puan Girişi'!$A$6:$BF$55,$P51,13+($Q51-1)*9+2),""))</f>
        <v/>
      </c>
    </row>
    <row r="52" customFormat="false" ht="19.5" hidden="false" customHeight="true" outlineLevel="0" collapsed="false">
      <c r="A52" s="21" t="str">
        <f aca="false">IF('Öğrenci Listesi'!$A52="","",'Öğrenci Listesi'!$A52)</f>
        <v/>
      </c>
      <c r="B52" s="21" t="str">
        <f aca="false">IF('Öğrenci Listesi'!$A52="","",'Öğrenci Listesi'!$D52)</f>
        <v/>
      </c>
      <c r="C52" s="23" t="str">
        <f aca="false">IF('Öğrenci Listesi'!$A52="","",'Öğrenci Listesi'!$E52)</f>
        <v/>
      </c>
      <c r="D52" s="21" t="str">
        <f aca="false">IF($A52="","",'Danışman Puan Girişi'!$I52)</f>
        <v/>
      </c>
      <c r="E52" s="21" t="str">
        <f aca="false">IF($A52="","",'Danışman Puan Girişi'!$O52)</f>
        <v/>
      </c>
      <c r="F52" s="21" t="str">
        <f aca="false">IF($A52="","",'Danışman Puan Girişi'!$T52)</f>
        <v/>
      </c>
      <c r="G52" s="21" t="str">
        <f aca="false">IF($A52="","",'Danışman Puan Girişi'!$AB52)</f>
        <v/>
      </c>
      <c r="H52" s="21" t="str">
        <f aca="false">IF($A52="","",IF($P52="","",IFERROR(INDEX('Jüri Puan Girişi'!$I$6:$I$55,$P52),"")))</f>
        <v/>
      </c>
      <c r="I52" s="21" t="str">
        <f aca="false">IF(OR($A52="",$P52="",$Q52=""),"",IFERROR(INDEX('Jüri Puan Girişi'!$A$6:$BF$55,$P52,13+($Q52-1)*9+7),""))</f>
        <v/>
      </c>
      <c r="J52" s="21" t="str">
        <f aca="false">IF($A52="","",IF($P52="","",IFERROR(INDEX('Jüri Puan Girişi'!$M$6:$M$55,$P52),"")))</f>
        <v/>
      </c>
      <c r="K52" s="21" t="str">
        <f aca="false">IF(OR($A52="",$P52="",$Q52=""),"",IFERROR(INDEX('Jüri Puan Girişi'!$A$6:$BF$55,$P52,13+($Q52-1)*9+8),""))</f>
        <v/>
      </c>
      <c r="L52" s="21" t="str">
        <f aca="false">IF(OR($A52="",$P52="",$Q52=""),"",IFERROR(INDEX('Jüri Puan Girişi'!$A$6:$BF$55,$P52,13+($Q52-1)*9+9),""))</f>
        <v/>
      </c>
      <c r="M52" s="21" t="str">
        <f aca="false">IF($A52="","",IF(OR($D52="",$E52="",$F52="",$L52="",AND('Danışman Puan Girişi'!$AD52&lt;&gt;"Evet",$G52="")),"",ROUND($D52*Kılavuz!$C$31+$E52*Kılavuz!$C$32+$F52*Kılavuz!$C$33+(IF('Danışman Puan Girişi'!$AD52="Evet",0,$G52))*Kılavuz!$C$34+$L52*Kılavuz!$C$35,2)))</f>
        <v/>
      </c>
      <c r="N52" s="23" t="str">
        <f aca="false">IF($A52="","",IF($Q52&gt;4,"Kapasite dışı: projede 4’ten fazla öğrenci",IF(OR(COUNTIF('Öğrenci Listesi'!$A$4:$A$253,$A52)&lt;3,COUNTIF('Öğrenci Listesi'!$A$4:$A$253,$A52)&gt;4),"Grup büyüklüğü 3–4 aralığı dışında",IF($B52="","Öğrenci No eksik",IF($C52="","Ad Soyad eksik",IF($D52="","Ara Rapor puanları eksik",IF($E52="","Ara Sunum puanları eksik",IF($F52="","Süreç Takibi puanları eksik",IF(AND('Danışman Puan Girişi'!$AD52&lt;&gt;"Evet",$G52=""),"Final Raporu puanları eksik",IF($L52="",IF(AND($I52="",$K52=""),"Final Sunumu jüri puanları eksik",IF($I52="","Final Sunumu – Jüri 1 puanları eksik","Final Sunumu – Jüri 2 puanları eksik")),IF(AND('Danışman Puan Girişi'!$AD52="Evet",$R52="Katılmadı"),"Tamamlandı (Final Raporu teslim edilmedi: 0 puan; Final Sunumu'na katılmadı: 0 puan)",IF('Danışman Puan Girişi'!$AD52="Evet","Tamamlandı (Final Raporu teslim edilmedi: 0 puan)",IF($R52="Katılmadı","Tamamlandı (Final Sunumu'na katılmadı: 0 puan)","Tamamlandı")))))))))))))</f>
        <v/>
      </c>
      <c r="O52" s="21" t="str">
        <f aca="false">IF($A52="","",$A52&amp;"#"&amp;$Q52)</f>
        <v/>
      </c>
      <c r="P52" s="21" t="str">
        <f aca="false">IF($A52="","",IFERROR(MATCH($A52,'Jüri Puan Girişi'!$A$6:$A$55,0),""))</f>
        <v/>
      </c>
      <c r="Q52" s="21" t="str">
        <f aca="false">IF($A52="","",COUNTIF('Öğrenci Listesi'!$A$4:$A52,'Öğrenci Listesi'!$A52))</f>
        <v/>
      </c>
      <c r="R52" s="21" t="str">
        <f aca="false">IF(OR($A52="",$P52="",$Q52=""),"",IFERROR(INDEX('Jüri Puan Girişi'!$A$6:$BF$55,$P52,13+($Q52-1)*9+2),""))</f>
        <v/>
      </c>
    </row>
    <row r="53" customFormat="false" ht="19.5" hidden="false" customHeight="true" outlineLevel="0" collapsed="false">
      <c r="A53" s="21" t="str">
        <f aca="false">IF('Öğrenci Listesi'!$A53="","",'Öğrenci Listesi'!$A53)</f>
        <v/>
      </c>
      <c r="B53" s="21" t="str">
        <f aca="false">IF('Öğrenci Listesi'!$A53="","",'Öğrenci Listesi'!$D53)</f>
        <v/>
      </c>
      <c r="C53" s="23" t="str">
        <f aca="false">IF('Öğrenci Listesi'!$A53="","",'Öğrenci Listesi'!$E53)</f>
        <v/>
      </c>
      <c r="D53" s="21" t="str">
        <f aca="false">IF($A53="","",'Danışman Puan Girişi'!$I53)</f>
        <v/>
      </c>
      <c r="E53" s="21" t="str">
        <f aca="false">IF($A53="","",'Danışman Puan Girişi'!$O53)</f>
        <v/>
      </c>
      <c r="F53" s="21" t="str">
        <f aca="false">IF($A53="","",'Danışman Puan Girişi'!$T53)</f>
        <v/>
      </c>
      <c r="G53" s="21" t="str">
        <f aca="false">IF($A53="","",'Danışman Puan Girişi'!$AB53)</f>
        <v/>
      </c>
      <c r="H53" s="21" t="str">
        <f aca="false">IF($A53="","",IF($P53="","",IFERROR(INDEX('Jüri Puan Girişi'!$I$6:$I$55,$P53),"")))</f>
        <v/>
      </c>
      <c r="I53" s="21" t="str">
        <f aca="false">IF(OR($A53="",$P53="",$Q53=""),"",IFERROR(INDEX('Jüri Puan Girişi'!$A$6:$BF$55,$P53,13+($Q53-1)*9+7),""))</f>
        <v/>
      </c>
      <c r="J53" s="21" t="str">
        <f aca="false">IF($A53="","",IF($P53="","",IFERROR(INDEX('Jüri Puan Girişi'!$M$6:$M$55,$P53),"")))</f>
        <v/>
      </c>
      <c r="K53" s="21" t="str">
        <f aca="false">IF(OR($A53="",$P53="",$Q53=""),"",IFERROR(INDEX('Jüri Puan Girişi'!$A$6:$BF$55,$P53,13+($Q53-1)*9+8),""))</f>
        <v/>
      </c>
      <c r="L53" s="21" t="str">
        <f aca="false">IF(OR($A53="",$P53="",$Q53=""),"",IFERROR(INDEX('Jüri Puan Girişi'!$A$6:$BF$55,$P53,13+($Q53-1)*9+9),""))</f>
        <v/>
      </c>
      <c r="M53" s="21" t="str">
        <f aca="false">IF($A53="","",IF(OR($D53="",$E53="",$F53="",$L53="",AND('Danışman Puan Girişi'!$AD53&lt;&gt;"Evet",$G53="")),"",ROUND($D53*Kılavuz!$C$31+$E53*Kılavuz!$C$32+$F53*Kılavuz!$C$33+(IF('Danışman Puan Girişi'!$AD53="Evet",0,$G53))*Kılavuz!$C$34+$L53*Kılavuz!$C$35,2)))</f>
        <v/>
      </c>
      <c r="N53" s="23" t="str">
        <f aca="false">IF($A53="","",IF($Q53&gt;4,"Kapasite dışı: projede 4’ten fazla öğrenci",IF(OR(COUNTIF('Öğrenci Listesi'!$A$4:$A$253,$A53)&lt;3,COUNTIF('Öğrenci Listesi'!$A$4:$A$253,$A53)&gt;4),"Grup büyüklüğü 3–4 aralığı dışında",IF($B53="","Öğrenci No eksik",IF($C53="","Ad Soyad eksik",IF($D53="","Ara Rapor puanları eksik",IF($E53="","Ara Sunum puanları eksik",IF($F53="","Süreç Takibi puanları eksik",IF(AND('Danışman Puan Girişi'!$AD53&lt;&gt;"Evet",$G53=""),"Final Raporu puanları eksik",IF($L53="",IF(AND($I53="",$K53=""),"Final Sunumu jüri puanları eksik",IF($I53="","Final Sunumu – Jüri 1 puanları eksik","Final Sunumu – Jüri 2 puanları eksik")),IF(AND('Danışman Puan Girişi'!$AD53="Evet",$R53="Katılmadı"),"Tamamlandı (Final Raporu teslim edilmedi: 0 puan; Final Sunumu'na katılmadı: 0 puan)",IF('Danışman Puan Girişi'!$AD53="Evet","Tamamlandı (Final Raporu teslim edilmedi: 0 puan)",IF($R53="Katılmadı","Tamamlandı (Final Sunumu'na katılmadı: 0 puan)","Tamamlandı")))))))))))))</f>
        <v/>
      </c>
      <c r="O53" s="21" t="str">
        <f aca="false">IF($A53="","",$A53&amp;"#"&amp;$Q53)</f>
        <v/>
      </c>
      <c r="P53" s="21" t="str">
        <f aca="false">IF($A53="","",IFERROR(MATCH($A53,'Jüri Puan Girişi'!$A$6:$A$55,0),""))</f>
        <v/>
      </c>
      <c r="Q53" s="21" t="str">
        <f aca="false">IF($A53="","",COUNTIF('Öğrenci Listesi'!$A$4:$A53,'Öğrenci Listesi'!$A53))</f>
        <v/>
      </c>
      <c r="R53" s="21" t="str">
        <f aca="false">IF(OR($A53="",$P53="",$Q53=""),"",IFERROR(INDEX('Jüri Puan Girişi'!$A$6:$BF$55,$P53,13+($Q53-1)*9+2),""))</f>
        <v/>
      </c>
    </row>
    <row r="54" customFormat="false" ht="19.5" hidden="false" customHeight="true" outlineLevel="0" collapsed="false">
      <c r="A54" s="21" t="str">
        <f aca="false">IF('Öğrenci Listesi'!$A54="","",'Öğrenci Listesi'!$A54)</f>
        <v/>
      </c>
      <c r="B54" s="21" t="str">
        <f aca="false">IF('Öğrenci Listesi'!$A54="","",'Öğrenci Listesi'!$D54)</f>
        <v/>
      </c>
      <c r="C54" s="23" t="str">
        <f aca="false">IF('Öğrenci Listesi'!$A54="","",'Öğrenci Listesi'!$E54)</f>
        <v/>
      </c>
      <c r="D54" s="21" t="str">
        <f aca="false">IF($A54="","",'Danışman Puan Girişi'!$I54)</f>
        <v/>
      </c>
      <c r="E54" s="21" t="str">
        <f aca="false">IF($A54="","",'Danışman Puan Girişi'!$O54)</f>
        <v/>
      </c>
      <c r="F54" s="21" t="str">
        <f aca="false">IF($A54="","",'Danışman Puan Girişi'!$T54)</f>
        <v/>
      </c>
      <c r="G54" s="21" t="str">
        <f aca="false">IF($A54="","",'Danışman Puan Girişi'!$AB54)</f>
        <v/>
      </c>
      <c r="H54" s="21" t="str">
        <f aca="false">IF($A54="","",IF($P54="","",IFERROR(INDEX('Jüri Puan Girişi'!$I$6:$I$55,$P54),"")))</f>
        <v/>
      </c>
      <c r="I54" s="21" t="str">
        <f aca="false">IF(OR($A54="",$P54="",$Q54=""),"",IFERROR(INDEX('Jüri Puan Girişi'!$A$6:$BF$55,$P54,13+($Q54-1)*9+7),""))</f>
        <v/>
      </c>
      <c r="J54" s="21" t="str">
        <f aca="false">IF($A54="","",IF($P54="","",IFERROR(INDEX('Jüri Puan Girişi'!$M$6:$M$55,$P54),"")))</f>
        <v/>
      </c>
      <c r="K54" s="21" t="str">
        <f aca="false">IF(OR($A54="",$P54="",$Q54=""),"",IFERROR(INDEX('Jüri Puan Girişi'!$A$6:$BF$55,$P54,13+($Q54-1)*9+8),""))</f>
        <v/>
      </c>
      <c r="L54" s="21" t="str">
        <f aca="false">IF(OR($A54="",$P54="",$Q54=""),"",IFERROR(INDEX('Jüri Puan Girişi'!$A$6:$BF$55,$P54,13+($Q54-1)*9+9),""))</f>
        <v/>
      </c>
      <c r="M54" s="21" t="str">
        <f aca="false">IF($A54="","",IF(OR($D54="",$E54="",$F54="",$L54="",AND('Danışman Puan Girişi'!$AD54&lt;&gt;"Evet",$G54="")),"",ROUND($D54*Kılavuz!$C$31+$E54*Kılavuz!$C$32+$F54*Kılavuz!$C$33+(IF('Danışman Puan Girişi'!$AD54="Evet",0,$G54))*Kılavuz!$C$34+$L54*Kılavuz!$C$35,2)))</f>
        <v/>
      </c>
      <c r="N54" s="23" t="str">
        <f aca="false">IF($A54="","",IF($Q54&gt;4,"Kapasite dışı: projede 4’ten fazla öğrenci",IF(OR(COUNTIF('Öğrenci Listesi'!$A$4:$A$253,$A54)&lt;3,COUNTIF('Öğrenci Listesi'!$A$4:$A$253,$A54)&gt;4),"Grup büyüklüğü 3–4 aralığı dışında",IF($B54="","Öğrenci No eksik",IF($C54="","Ad Soyad eksik",IF($D54="","Ara Rapor puanları eksik",IF($E54="","Ara Sunum puanları eksik",IF($F54="","Süreç Takibi puanları eksik",IF(AND('Danışman Puan Girişi'!$AD54&lt;&gt;"Evet",$G54=""),"Final Raporu puanları eksik",IF($L54="",IF(AND($I54="",$K54=""),"Final Sunumu jüri puanları eksik",IF($I54="","Final Sunumu – Jüri 1 puanları eksik","Final Sunumu – Jüri 2 puanları eksik")),IF(AND('Danışman Puan Girişi'!$AD54="Evet",$R54="Katılmadı"),"Tamamlandı (Final Raporu teslim edilmedi: 0 puan; Final Sunumu'na katılmadı: 0 puan)",IF('Danışman Puan Girişi'!$AD54="Evet","Tamamlandı (Final Raporu teslim edilmedi: 0 puan)",IF($R54="Katılmadı","Tamamlandı (Final Sunumu'na katılmadı: 0 puan)","Tamamlandı")))))))))))))</f>
        <v/>
      </c>
      <c r="O54" s="21" t="str">
        <f aca="false">IF($A54="","",$A54&amp;"#"&amp;$Q54)</f>
        <v/>
      </c>
      <c r="P54" s="21" t="str">
        <f aca="false">IF($A54="","",IFERROR(MATCH($A54,'Jüri Puan Girişi'!$A$6:$A$55,0),""))</f>
        <v/>
      </c>
      <c r="Q54" s="21" t="str">
        <f aca="false">IF($A54="","",COUNTIF('Öğrenci Listesi'!$A$4:$A54,'Öğrenci Listesi'!$A54))</f>
        <v/>
      </c>
      <c r="R54" s="21" t="str">
        <f aca="false">IF(OR($A54="",$P54="",$Q54=""),"",IFERROR(INDEX('Jüri Puan Girişi'!$A$6:$BF$55,$P54,13+($Q54-1)*9+2),""))</f>
        <v/>
      </c>
    </row>
    <row r="55" customFormat="false" ht="19.5" hidden="false" customHeight="true" outlineLevel="0" collapsed="false">
      <c r="A55" s="21" t="str">
        <f aca="false">IF('Öğrenci Listesi'!$A55="","",'Öğrenci Listesi'!$A55)</f>
        <v/>
      </c>
      <c r="B55" s="21" t="str">
        <f aca="false">IF('Öğrenci Listesi'!$A55="","",'Öğrenci Listesi'!$D55)</f>
        <v/>
      </c>
      <c r="C55" s="23" t="str">
        <f aca="false">IF('Öğrenci Listesi'!$A55="","",'Öğrenci Listesi'!$E55)</f>
        <v/>
      </c>
      <c r="D55" s="21" t="str">
        <f aca="false">IF($A55="","",'Danışman Puan Girişi'!$I55)</f>
        <v/>
      </c>
      <c r="E55" s="21" t="str">
        <f aca="false">IF($A55="","",'Danışman Puan Girişi'!$O55)</f>
        <v/>
      </c>
      <c r="F55" s="21" t="str">
        <f aca="false">IF($A55="","",'Danışman Puan Girişi'!$T55)</f>
        <v/>
      </c>
      <c r="G55" s="21" t="str">
        <f aca="false">IF($A55="","",'Danışman Puan Girişi'!$AB55)</f>
        <v/>
      </c>
      <c r="H55" s="21" t="str">
        <f aca="false">IF($A55="","",IF($P55="","",IFERROR(INDEX('Jüri Puan Girişi'!$I$6:$I$55,$P55),"")))</f>
        <v/>
      </c>
      <c r="I55" s="21" t="str">
        <f aca="false">IF(OR($A55="",$P55="",$Q55=""),"",IFERROR(INDEX('Jüri Puan Girişi'!$A$6:$BF$55,$P55,13+($Q55-1)*9+7),""))</f>
        <v/>
      </c>
      <c r="J55" s="21" t="str">
        <f aca="false">IF($A55="","",IF($P55="","",IFERROR(INDEX('Jüri Puan Girişi'!$M$6:$M$55,$P55),"")))</f>
        <v/>
      </c>
      <c r="K55" s="21" t="str">
        <f aca="false">IF(OR($A55="",$P55="",$Q55=""),"",IFERROR(INDEX('Jüri Puan Girişi'!$A$6:$BF$55,$P55,13+($Q55-1)*9+8),""))</f>
        <v/>
      </c>
      <c r="L55" s="21" t="str">
        <f aca="false">IF(OR($A55="",$P55="",$Q55=""),"",IFERROR(INDEX('Jüri Puan Girişi'!$A$6:$BF$55,$P55,13+($Q55-1)*9+9),""))</f>
        <v/>
      </c>
      <c r="M55" s="21" t="str">
        <f aca="false">IF($A55="","",IF(OR($D55="",$E55="",$F55="",$L55="",AND('Danışman Puan Girişi'!$AD55&lt;&gt;"Evet",$G55="")),"",ROUND($D55*Kılavuz!$C$31+$E55*Kılavuz!$C$32+$F55*Kılavuz!$C$33+(IF('Danışman Puan Girişi'!$AD55="Evet",0,$G55))*Kılavuz!$C$34+$L55*Kılavuz!$C$35,2)))</f>
        <v/>
      </c>
      <c r="N55" s="23" t="str">
        <f aca="false">IF($A55="","",IF($Q55&gt;4,"Kapasite dışı: projede 4’ten fazla öğrenci",IF(OR(COUNTIF('Öğrenci Listesi'!$A$4:$A$253,$A55)&lt;3,COUNTIF('Öğrenci Listesi'!$A$4:$A$253,$A55)&gt;4),"Grup büyüklüğü 3–4 aralığı dışında",IF($B55="","Öğrenci No eksik",IF($C55="","Ad Soyad eksik",IF($D55="","Ara Rapor puanları eksik",IF($E55="","Ara Sunum puanları eksik",IF($F55="","Süreç Takibi puanları eksik",IF(AND('Danışman Puan Girişi'!$AD55&lt;&gt;"Evet",$G55=""),"Final Raporu puanları eksik",IF($L55="",IF(AND($I55="",$K55=""),"Final Sunumu jüri puanları eksik",IF($I55="","Final Sunumu – Jüri 1 puanları eksik","Final Sunumu – Jüri 2 puanları eksik")),IF(AND('Danışman Puan Girişi'!$AD55="Evet",$R55="Katılmadı"),"Tamamlandı (Final Raporu teslim edilmedi: 0 puan; Final Sunumu'na katılmadı: 0 puan)",IF('Danışman Puan Girişi'!$AD55="Evet","Tamamlandı (Final Raporu teslim edilmedi: 0 puan)",IF($R55="Katılmadı","Tamamlandı (Final Sunumu'na katılmadı: 0 puan)","Tamamlandı")))))))))))))</f>
        <v/>
      </c>
      <c r="O55" s="21" t="str">
        <f aca="false">IF($A55="","",$A55&amp;"#"&amp;$Q55)</f>
        <v/>
      </c>
      <c r="P55" s="21" t="str">
        <f aca="false">IF($A55="","",IFERROR(MATCH($A55,'Jüri Puan Girişi'!$A$6:$A$55,0),""))</f>
        <v/>
      </c>
      <c r="Q55" s="21" t="str">
        <f aca="false">IF($A55="","",COUNTIF('Öğrenci Listesi'!$A$4:$A55,'Öğrenci Listesi'!$A55))</f>
        <v/>
      </c>
      <c r="R55" s="21" t="str">
        <f aca="false">IF(OR($A55="",$P55="",$Q55=""),"",IFERROR(INDEX('Jüri Puan Girişi'!$A$6:$BF$55,$P55,13+($Q55-1)*9+2),""))</f>
        <v/>
      </c>
    </row>
    <row r="56" customFormat="false" ht="19.5" hidden="false" customHeight="true" outlineLevel="0" collapsed="false">
      <c r="A56" s="21" t="str">
        <f aca="false">IF('Öğrenci Listesi'!$A56="","",'Öğrenci Listesi'!$A56)</f>
        <v/>
      </c>
      <c r="B56" s="21" t="str">
        <f aca="false">IF('Öğrenci Listesi'!$A56="","",'Öğrenci Listesi'!$D56)</f>
        <v/>
      </c>
      <c r="C56" s="23" t="str">
        <f aca="false">IF('Öğrenci Listesi'!$A56="","",'Öğrenci Listesi'!$E56)</f>
        <v/>
      </c>
      <c r="D56" s="21" t="str">
        <f aca="false">IF($A56="","",'Danışman Puan Girişi'!$I56)</f>
        <v/>
      </c>
      <c r="E56" s="21" t="str">
        <f aca="false">IF($A56="","",'Danışman Puan Girişi'!$O56)</f>
        <v/>
      </c>
      <c r="F56" s="21" t="str">
        <f aca="false">IF($A56="","",'Danışman Puan Girişi'!$T56)</f>
        <v/>
      </c>
      <c r="G56" s="21" t="str">
        <f aca="false">IF($A56="","",'Danışman Puan Girişi'!$AB56)</f>
        <v/>
      </c>
      <c r="H56" s="21" t="str">
        <f aca="false">IF($A56="","",IF($P56="","",IFERROR(INDEX('Jüri Puan Girişi'!$I$6:$I$55,$P56),"")))</f>
        <v/>
      </c>
      <c r="I56" s="21" t="str">
        <f aca="false">IF(OR($A56="",$P56="",$Q56=""),"",IFERROR(INDEX('Jüri Puan Girişi'!$A$6:$BF$55,$P56,13+($Q56-1)*9+7),""))</f>
        <v/>
      </c>
      <c r="J56" s="21" t="str">
        <f aca="false">IF($A56="","",IF($P56="","",IFERROR(INDEX('Jüri Puan Girişi'!$M$6:$M$55,$P56),"")))</f>
        <v/>
      </c>
      <c r="K56" s="21" t="str">
        <f aca="false">IF(OR($A56="",$P56="",$Q56=""),"",IFERROR(INDEX('Jüri Puan Girişi'!$A$6:$BF$55,$P56,13+($Q56-1)*9+8),""))</f>
        <v/>
      </c>
      <c r="L56" s="21" t="str">
        <f aca="false">IF(OR($A56="",$P56="",$Q56=""),"",IFERROR(INDEX('Jüri Puan Girişi'!$A$6:$BF$55,$P56,13+($Q56-1)*9+9),""))</f>
        <v/>
      </c>
      <c r="M56" s="21" t="str">
        <f aca="false">IF($A56="","",IF(OR($D56="",$E56="",$F56="",$L56="",AND('Danışman Puan Girişi'!$AD56&lt;&gt;"Evet",$G56="")),"",ROUND($D56*Kılavuz!$C$31+$E56*Kılavuz!$C$32+$F56*Kılavuz!$C$33+(IF('Danışman Puan Girişi'!$AD56="Evet",0,$G56))*Kılavuz!$C$34+$L56*Kılavuz!$C$35,2)))</f>
        <v/>
      </c>
      <c r="N56" s="23" t="str">
        <f aca="false">IF($A56="","",IF($Q56&gt;4,"Kapasite dışı: projede 4’ten fazla öğrenci",IF(OR(COUNTIF('Öğrenci Listesi'!$A$4:$A$253,$A56)&lt;3,COUNTIF('Öğrenci Listesi'!$A$4:$A$253,$A56)&gt;4),"Grup büyüklüğü 3–4 aralığı dışında",IF($B56="","Öğrenci No eksik",IF($C56="","Ad Soyad eksik",IF($D56="","Ara Rapor puanları eksik",IF($E56="","Ara Sunum puanları eksik",IF($F56="","Süreç Takibi puanları eksik",IF(AND('Danışman Puan Girişi'!$AD56&lt;&gt;"Evet",$G56=""),"Final Raporu puanları eksik",IF($L56="",IF(AND($I56="",$K56=""),"Final Sunumu jüri puanları eksik",IF($I56="","Final Sunumu – Jüri 1 puanları eksik","Final Sunumu – Jüri 2 puanları eksik")),IF(AND('Danışman Puan Girişi'!$AD56="Evet",$R56="Katılmadı"),"Tamamlandı (Final Raporu teslim edilmedi: 0 puan; Final Sunumu'na katılmadı: 0 puan)",IF('Danışman Puan Girişi'!$AD56="Evet","Tamamlandı (Final Raporu teslim edilmedi: 0 puan)",IF($R56="Katılmadı","Tamamlandı (Final Sunumu'na katılmadı: 0 puan)","Tamamlandı")))))))))))))</f>
        <v/>
      </c>
      <c r="O56" s="21" t="str">
        <f aca="false">IF($A56="","",$A56&amp;"#"&amp;$Q56)</f>
        <v/>
      </c>
      <c r="P56" s="21" t="str">
        <f aca="false">IF($A56="","",IFERROR(MATCH($A56,'Jüri Puan Girişi'!$A$6:$A$55,0),""))</f>
        <v/>
      </c>
      <c r="Q56" s="21" t="str">
        <f aca="false">IF($A56="","",COUNTIF('Öğrenci Listesi'!$A$4:$A56,'Öğrenci Listesi'!$A56))</f>
        <v/>
      </c>
      <c r="R56" s="21" t="str">
        <f aca="false">IF(OR($A56="",$P56="",$Q56=""),"",IFERROR(INDEX('Jüri Puan Girişi'!$A$6:$BF$55,$P56,13+($Q56-1)*9+2),""))</f>
        <v/>
      </c>
    </row>
    <row r="57" customFormat="false" ht="19.5" hidden="false" customHeight="true" outlineLevel="0" collapsed="false">
      <c r="A57" s="21" t="str">
        <f aca="false">IF('Öğrenci Listesi'!$A57="","",'Öğrenci Listesi'!$A57)</f>
        <v/>
      </c>
      <c r="B57" s="21" t="str">
        <f aca="false">IF('Öğrenci Listesi'!$A57="","",'Öğrenci Listesi'!$D57)</f>
        <v/>
      </c>
      <c r="C57" s="23" t="str">
        <f aca="false">IF('Öğrenci Listesi'!$A57="","",'Öğrenci Listesi'!$E57)</f>
        <v/>
      </c>
      <c r="D57" s="21" t="str">
        <f aca="false">IF($A57="","",'Danışman Puan Girişi'!$I57)</f>
        <v/>
      </c>
      <c r="E57" s="21" t="str">
        <f aca="false">IF($A57="","",'Danışman Puan Girişi'!$O57)</f>
        <v/>
      </c>
      <c r="F57" s="21" t="str">
        <f aca="false">IF($A57="","",'Danışman Puan Girişi'!$T57)</f>
        <v/>
      </c>
      <c r="G57" s="21" t="str">
        <f aca="false">IF($A57="","",'Danışman Puan Girişi'!$AB57)</f>
        <v/>
      </c>
      <c r="H57" s="21" t="str">
        <f aca="false">IF($A57="","",IF($P57="","",IFERROR(INDEX('Jüri Puan Girişi'!$I$6:$I$55,$P57),"")))</f>
        <v/>
      </c>
      <c r="I57" s="21" t="str">
        <f aca="false">IF(OR($A57="",$P57="",$Q57=""),"",IFERROR(INDEX('Jüri Puan Girişi'!$A$6:$BF$55,$P57,13+($Q57-1)*9+7),""))</f>
        <v/>
      </c>
      <c r="J57" s="21" t="str">
        <f aca="false">IF($A57="","",IF($P57="","",IFERROR(INDEX('Jüri Puan Girişi'!$M$6:$M$55,$P57),"")))</f>
        <v/>
      </c>
      <c r="K57" s="21" t="str">
        <f aca="false">IF(OR($A57="",$P57="",$Q57=""),"",IFERROR(INDEX('Jüri Puan Girişi'!$A$6:$BF$55,$P57,13+($Q57-1)*9+8),""))</f>
        <v/>
      </c>
      <c r="L57" s="21" t="str">
        <f aca="false">IF(OR($A57="",$P57="",$Q57=""),"",IFERROR(INDEX('Jüri Puan Girişi'!$A$6:$BF$55,$P57,13+($Q57-1)*9+9),""))</f>
        <v/>
      </c>
      <c r="M57" s="21" t="str">
        <f aca="false">IF($A57="","",IF(OR($D57="",$E57="",$F57="",$L57="",AND('Danışman Puan Girişi'!$AD57&lt;&gt;"Evet",$G57="")),"",ROUND($D57*Kılavuz!$C$31+$E57*Kılavuz!$C$32+$F57*Kılavuz!$C$33+(IF('Danışman Puan Girişi'!$AD57="Evet",0,$G57))*Kılavuz!$C$34+$L57*Kılavuz!$C$35,2)))</f>
        <v/>
      </c>
      <c r="N57" s="23" t="str">
        <f aca="false">IF($A57="","",IF($Q57&gt;4,"Kapasite dışı: projede 4’ten fazla öğrenci",IF(OR(COUNTIF('Öğrenci Listesi'!$A$4:$A$253,$A57)&lt;3,COUNTIF('Öğrenci Listesi'!$A$4:$A$253,$A57)&gt;4),"Grup büyüklüğü 3–4 aralığı dışında",IF($B57="","Öğrenci No eksik",IF($C57="","Ad Soyad eksik",IF($D57="","Ara Rapor puanları eksik",IF($E57="","Ara Sunum puanları eksik",IF($F57="","Süreç Takibi puanları eksik",IF(AND('Danışman Puan Girişi'!$AD57&lt;&gt;"Evet",$G57=""),"Final Raporu puanları eksik",IF($L57="",IF(AND($I57="",$K57=""),"Final Sunumu jüri puanları eksik",IF($I57="","Final Sunumu – Jüri 1 puanları eksik","Final Sunumu – Jüri 2 puanları eksik")),IF(AND('Danışman Puan Girişi'!$AD57="Evet",$R57="Katılmadı"),"Tamamlandı (Final Raporu teslim edilmedi: 0 puan; Final Sunumu'na katılmadı: 0 puan)",IF('Danışman Puan Girişi'!$AD57="Evet","Tamamlandı (Final Raporu teslim edilmedi: 0 puan)",IF($R57="Katılmadı","Tamamlandı (Final Sunumu'na katılmadı: 0 puan)","Tamamlandı")))))))))))))</f>
        <v/>
      </c>
      <c r="O57" s="21" t="str">
        <f aca="false">IF($A57="","",$A57&amp;"#"&amp;$Q57)</f>
        <v/>
      </c>
      <c r="P57" s="21" t="str">
        <f aca="false">IF($A57="","",IFERROR(MATCH($A57,'Jüri Puan Girişi'!$A$6:$A$55,0),""))</f>
        <v/>
      </c>
      <c r="Q57" s="21" t="str">
        <f aca="false">IF($A57="","",COUNTIF('Öğrenci Listesi'!$A$4:$A57,'Öğrenci Listesi'!$A57))</f>
        <v/>
      </c>
      <c r="R57" s="21" t="str">
        <f aca="false">IF(OR($A57="",$P57="",$Q57=""),"",IFERROR(INDEX('Jüri Puan Girişi'!$A$6:$BF$55,$P57,13+($Q57-1)*9+2),""))</f>
        <v/>
      </c>
    </row>
    <row r="58" customFormat="false" ht="19.5" hidden="false" customHeight="true" outlineLevel="0" collapsed="false">
      <c r="A58" s="21" t="str">
        <f aca="false">IF('Öğrenci Listesi'!$A58="","",'Öğrenci Listesi'!$A58)</f>
        <v/>
      </c>
      <c r="B58" s="21" t="str">
        <f aca="false">IF('Öğrenci Listesi'!$A58="","",'Öğrenci Listesi'!$D58)</f>
        <v/>
      </c>
      <c r="C58" s="23" t="str">
        <f aca="false">IF('Öğrenci Listesi'!$A58="","",'Öğrenci Listesi'!$E58)</f>
        <v/>
      </c>
      <c r="D58" s="21" t="str">
        <f aca="false">IF($A58="","",'Danışman Puan Girişi'!$I58)</f>
        <v/>
      </c>
      <c r="E58" s="21" t="str">
        <f aca="false">IF($A58="","",'Danışman Puan Girişi'!$O58)</f>
        <v/>
      </c>
      <c r="F58" s="21" t="str">
        <f aca="false">IF($A58="","",'Danışman Puan Girişi'!$T58)</f>
        <v/>
      </c>
      <c r="G58" s="21" t="str">
        <f aca="false">IF($A58="","",'Danışman Puan Girişi'!$AB58)</f>
        <v/>
      </c>
      <c r="H58" s="21" t="str">
        <f aca="false">IF($A58="","",IF($P58="","",IFERROR(INDEX('Jüri Puan Girişi'!$I$6:$I$55,$P58),"")))</f>
        <v/>
      </c>
      <c r="I58" s="21" t="str">
        <f aca="false">IF(OR($A58="",$P58="",$Q58=""),"",IFERROR(INDEX('Jüri Puan Girişi'!$A$6:$BF$55,$P58,13+($Q58-1)*9+7),""))</f>
        <v/>
      </c>
      <c r="J58" s="21" t="str">
        <f aca="false">IF($A58="","",IF($P58="","",IFERROR(INDEX('Jüri Puan Girişi'!$M$6:$M$55,$P58),"")))</f>
        <v/>
      </c>
      <c r="K58" s="21" t="str">
        <f aca="false">IF(OR($A58="",$P58="",$Q58=""),"",IFERROR(INDEX('Jüri Puan Girişi'!$A$6:$BF$55,$P58,13+($Q58-1)*9+8),""))</f>
        <v/>
      </c>
      <c r="L58" s="21" t="str">
        <f aca="false">IF(OR($A58="",$P58="",$Q58=""),"",IFERROR(INDEX('Jüri Puan Girişi'!$A$6:$BF$55,$P58,13+($Q58-1)*9+9),""))</f>
        <v/>
      </c>
      <c r="M58" s="21" t="str">
        <f aca="false">IF($A58="","",IF(OR($D58="",$E58="",$F58="",$L58="",AND('Danışman Puan Girişi'!$AD58&lt;&gt;"Evet",$G58="")),"",ROUND($D58*Kılavuz!$C$31+$E58*Kılavuz!$C$32+$F58*Kılavuz!$C$33+(IF('Danışman Puan Girişi'!$AD58="Evet",0,$G58))*Kılavuz!$C$34+$L58*Kılavuz!$C$35,2)))</f>
        <v/>
      </c>
      <c r="N58" s="23" t="str">
        <f aca="false">IF($A58="","",IF($Q58&gt;4,"Kapasite dışı: projede 4’ten fazla öğrenci",IF(OR(COUNTIF('Öğrenci Listesi'!$A$4:$A$253,$A58)&lt;3,COUNTIF('Öğrenci Listesi'!$A$4:$A$253,$A58)&gt;4),"Grup büyüklüğü 3–4 aralığı dışında",IF($B58="","Öğrenci No eksik",IF($C58="","Ad Soyad eksik",IF($D58="","Ara Rapor puanları eksik",IF($E58="","Ara Sunum puanları eksik",IF($F58="","Süreç Takibi puanları eksik",IF(AND('Danışman Puan Girişi'!$AD58&lt;&gt;"Evet",$G58=""),"Final Raporu puanları eksik",IF($L58="",IF(AND($I58="",$K58=""),"Final Sunumu jüri puanları eksik",IF($I58="","Final Sunumu – Jüri 1 puanları eksik","Final Sunumu – Jüri 2 puanları eksik")),IF(AND('Danışman Puan Girişi'!$AD58="Evet",$R58="Katılmadı"),"Tamamlandı (Final Raporu teslim edilmedi: 0 puan; Final Sunumu'na katılmadı: 0 puan)",IF('Danışman Puan Girişi'!$AD58="Evet","Tamamlandı (Final Raporu teslim edilmedi: 0 puan)",IF($R58="Katılmadı","Tamamlandı (Final Sunumu'na katılmadı: 0 puan)","Tamamlandı")))))))))))))</f>
        <v/>
      </c>
      <c r="O58" s="21" t="str">
        <f aca="false">IF($A58="","",$A58&amp;"#"&amp;$Q58)</f>
        <v/>
      </c>
      <c r="P58" s="21" t="str">
        <f aca="false">IF($A58="","",IFERROR(MATCH($A58,'Jüri Puan Girişi'!$A$6:$A$55,0),""))</f>
        <v/>
      </c>
      <c r="Q58" s="21" t="str">
        <f aca="false">IF($A58="","",COUNTIF('Öğrenci Listesi'!$A$4:$A58,'Öğrenci Listesi'!$A58))</f>
        <v/>
      </c>
      <c r="R58" s="21" t="str">
        <f aca="false">IF(OR($A58="",$P58="",$Q58=""),"",IFERROR(INDEX('Jüri Puan Girişi'!$A$6:$BF$55,$P58,13+($Q58-1)*9+2),""))</f>
        <v/>
      </c>
    </row>
    <row r="59" customFormat="false" ht="19.5" hidden="false" customHeight="true" outlineLevel="0" collapsed="false">
      <c r="A59" s="21" t="str">
        <f aca="false">IF('Öğrenci Listesi'!$A59="","",'Öğrenci Listesi'!$A59)</f>
        <v/>
      </c>
      <c r="B59" s="21" t="str">
        <f aca="false">IF('Öğrenci Listesi'!$A59="","",'Öğrenci Listesi'!$D59)</f>
        <v/>
      </c>
      <c r="C59" s="23" t="str">
        <f aca="false">IF('Öğrenci Listesi'!$A59="","",'Öğrenci Listesi'!$E59)</f>
        <v/>
      </c>
      <c r="D59" s="21" t="str">
        <f aca="false">IF($A59="","",'Danışman Puan Girişi'!$I59)</f>
        <v/>
      </c>
      <c r="E59" s="21" t="str">
        <f aca="false">IF($A59="","",'Danışman Puan Girişi'!$O59)</f>
        <v/>
      </c>
      <c r="F59" s="21" t="str">
        <f aca="false">IF($A59="","",'Danışman Puan Girişi'!$T59)</f>
        <v/>
      </c>
      <c r="G59" s="21" t="str">
        <f aca="false">IF($A59="","",'Danışman Puan Girişi'!$AB59)</f>
        <v/>
      </c>
      <c r="H59" s="21" t="str">
        <f aca="false">IF($A59="","",IF($P59="","",IFERROR(INDEX('Jüri Puan Girişi'!$I$6:$I$55,$P59),"")))</f>
        <v/>
      </c>
      <c r="I59" s="21" t="str">
        <f aca="false">IF(OR($A59="",$P59="",$Q59=""),"",IFERROR(INDEX('Jüri Puan Girişi'!$A$6:$BF$55,$P59,13+($Q59-1)*9+7),""))</f>
        <v/>
      </c>
      <c r="J59" s="21" t="str">
        <f aca="false">IF($A59="","",IF($P59="","",IFERROR(INDEX('Jüri Puan Girişi'!$M$6:$M$55,$P59),"")))</f>
        <v/>
      </c>
      <c r="K59" s="21" t="str">
        <f aca="false">IF(OR($A59="",$P59="",$Q59=""),"",IFERROR(INDEX('Jüri Puan Girişi'!$A$6:$BF$55,$P59,13+($Q59-1)*9+8),""))</f>
        <v/>
      </c>
      <c r="L59" s="21" t="str">
        <f aca="false">IF(OR($A59="",$P59="",$Q59=""),"",IFERROR(INDEX('Jüri Puan Girişi'!$A$6:$BF$55,$P59,13+($Q59-1)*9+9),""))</f>
        <v/>
      </c>
      <c r="M59" s="21" t="str">
        <f aca="false">IF($A59="","",IF(OR($D59="",$E59="",$F59="",$L59="",AND('Danışman Puan Girişi'!$AD59&lt;&gt;"Evet",$G59="")),"",ROUND($D59*Kılavuz!$C$31+$E59*Kılavuz!$C$32+$F59*Kılavuz!$C$33+(IF('Danışman Puan Girişi'!$AD59="Evet",0,$G59))*Kılavuz!$C$34+$L59*Kılavuz!$C$35,2)))</f>
        <v/>
      </c>
      <c r="N59" s="23" t="str">
        <f aca="false">IF($A59="","",IF($Q59&gt;4,"Kapasite dışı: projede 4’ten fazla öğrenci",IF(OR(COUNTIF('Öğrenci Listesi'!$A$4:$A$253,$A59)&lt;3,COUNTIF('Öğrenci Listesi'!$A$4:$A$253,$A59)&gt;4),"Grup büyüklüğü 3–4 aralığı dışında",IF($B59="","Öğrenci No eksik",IF($C59="","Ad Soyad eksik",IF($D59="","Ara Rapor puanları eksik",IF($E59="","Ara Sunum puanları eksik",IF($F59="","Süreç Takibi puanları eksik",IF(AND('Danışman Puan Girişi'!$AD59&lt;&gt;"Evet",$G59=""),"Final Raporu puanları eksik",IF($L59="",IF(AND($I59="",$K59=""),"Final Sunumu jüri puanları eksik",IF($I59="","Final Sunumu – Jüri 1 puanları eksik","Final Sunumu – Jüri 2 puanları eksik")),IF(AND('Danışman Puan Girişi'!$AD59="Evet",$R59="Katılmadı"),"Tamamlandı (Final Raporu teslim edilmedi: 0 puan; Final Sunumu'na katılmadı: 0 puan)",IF('Danışman Puan Girişi'!$AD59="Evet","Tamamlandı (Final Raporu teslim edilmedi: 0 puan)",IF($R59="Katılmadı","Tamamlandı (Final Sunumu'na katılmadı: 0 puan)","Tamamlandı")))))))))))))</f>
        <v/>
      </c>
      <c r="O59" s="21" t="str">
        <f aca="false">IF($A59="","",$A59&amp;"#"&amp;$Q59)</f>
        <v/>
      </c>
      <c r="P59" s="21" t="str">
        <f aca="false">IF($A59="","",IFERROR(MATCH($A59,'Jüri Puan Girişi'!$A$6:$A$55,0),""))</f>
        <v/>
      </c>
      <c r="Q59" s="21" t="str">
        <f aca="false">IF($A59="","",COUNTIF('Öğrenci Listesi'!$A$4:$A59,'Öğrenci Listesi'!$A59))</f>
        <v/>
      </c>
      <c r="R59" s="21" t="str">
        <f aca="false">IF(OR($A59="",$P59="",$Q59=""),"",IFERROR(INDEX('Jüri Puan Girişi'!$A$6:$BF$55,$P59,13+($Q59-1)*9+2),""))</f>
        <v/>
      </c>
    </row>
    <row r="60" customFormat="false" ht="19.5" hidden="false" customHeight="true" outlineLevel="0" collapsed="false">
      <c r="A60" s="21" t="str">
        <f aca="false">IF('Öğrenci Listesi'!$A60="","",'Öğrenci Listesi'!$A60)</f>
        <v/>
      </c>
      <c r="B60" s="21" t="str">
        <f aca="false">IF('Öğrenci Listesi'!$A60="","",'Öğrenci Listesi'!$D60)</f>
        <v/>
      </c>
      <c r="C60" s="23" t="str">
        <f aca="false">IF('Öğrenci Listesi'!$A60="","",'Öğrenci Listesi'!$E60)</f>
        <v/>
      </c>
      <c r="D60" s="21" t="str">
        <f aca="false">IF($A60="","",'Danışman Puan Girişi'!$I60)</f>
        <v/>
      </c>
      <c r="E60" s="21" t="str">
        <f aca="false">IF($A60="","",'Danışman Puan Girişi'!$O60)</f>
        <v/>
      </c>
      <c r="F60" s="21" t="str">
        <f aca="false">IF($A60="","",'Danışman Puan Girişi'!$T60)</f>
        <v/>
      </c>
      <c r="G60" s="21" t="str">
        <f aca="false">IF($A60="","",'Danışman Puan Girişi'!$AB60)</f>
        <v/>
      </c>
      <c r="H60" s="21" t="str">
        <f aca="false">IF($A60="","",IF($P60="","",IFERROR(INDEX('Jüri Puan Girişi'!$I$6:$I$55,$P60),"")))</f>
        <v/>
      </c>
      <c r="I60" s="21" t="str">
        <f aca="false">IF(OR($A60="",$P60="",$Q60=""),"",IFERROR(INDEX('Jüri Puan Girişi'!$A$6:$BF$55,$P60,13+($Q60-1)*9+7),""))</f>
        <v/>
      </c>
      <c r="J60" s="21" t="str">
        <f aca="false">IF($A60="","",IF($P60="","",IFERROR(INDEX('Jüri Puan Girişi'!$M$6:$M$55,$P60),"")))</f>
        <v/>
      </c>
      <c r="K60" s="21" t="str">
        <f aca="false">IF(OR($A60="",$P60="",$Q60=""),"",IFERROR(INDEX('Jüri Puan Girişi'!$A$6:$BF$55,$P60,13+($Q60-1)*9+8),""))</f>
        <v/>
      </c>
      <c r="L60" s="21" t="str">
        <f aca="false">IF(OR($A60="",$P60="",$Q60=""),"",IFERROR(INDEX('Jüri Puan Girişi'!$A$6:$BF$55,$P60,13+($Q60-1)*9+9),""))</f>
        <v/>
      </c>
      <c r="M60" s="21" t="str">
        <f aca="false">IF($A60="","",IF(OR($D60="",$E60="",$F60="",$L60="",AND('Danışman Puan Girişi'!$AD60&lt;&gt;"Evet",$G60="")),"",ROUND($D60*Kılavuz!$C$31+$E60*Kılavuz!$C$32+$F60*Kılavuz!$C$33+(IF('Danışman Puan Girişi'!$AD60="Evet",0,$G60))*Kılavuz!$C$34+$L60*Kılavuz!$C$35,2)))</f>
        <v/>
      </c>
      <c r="N60" s="23" t="str">
        <f aca="false">IF($A60="","",IF($Q60&gt;4,"Kapasite dışı: projede 4’ten fazla öğrenci",IF(OR(COUNTIF('Öğrenci Listesi'!$A$4:$A$253,$A60)&lt;3,COUNTIF('Öğrenci Listesi'!$A$4:$A$253,$A60)&gt;4),"Grup büyüklüğü 3–4 aralığı dışında",IF($B60="","Öğrenci No eksik",IF($C60="","Ad Soyad eksik",IF($D60="","Ara Rapor puanları eksik",IF($E60="","Ara Sunum puanları eksik",IF($F60="","Süreç Takibi puanları eksik",IF(AND('Danışman Puan Girişi'!$AD60&lt;&gt;"Evet",$G60=""),"Final Raporu puanları eksik",IF($L60="",IF(AND($I60="",$K60=""),"Final Sunumu jüri puanları eksik",IF($I60="","Final Sunumu – Jüri 1 puanları eksik","Final Sunumu – Jüri 2 puanları eksik")),IF(AND('Danışman Puan Girişi'!$AD60="Evet",$R60="Katılmadı"),"Tamamlandı (Final Raporu teslim edilmedi: 0 puan; Final Sunumu'na katılmadı: 0 puan)",IF('Danışman Puan Girişi'!$AD60="Evet","Tamamlandı (Final Raporu teslim edilmedi: 0 puan)",IF($R60="Katılmadı","Tamamlandı (Final Sunumu'na katılmadı: 0 puan)","Tamamlandı")))))))))))))</f>
        <v/>
      </c>
      <c r="O60" s="21" t="str">
        <f aca="false">IF($A60="","",$A60&amp;"#"&amp;$Q60)</f>
        <v/>
      </c>
      <c r="P60" s="21" t="str">
        <f aca="false">IF($A60="","",IFERROR(MATCH($A60,'Jüri Puan Girişi'!$A$6:$A$55,0),""))</f>
        <v/>
      </c>
      <c r="Q60" s="21" t="str">
        <f aca="false">IF($A60="","",COUNTIF('Öğrenci Listesi'!$A$4:$A60,'Öğrenci Listesi'!$A60))</f>
        <v/>
      </c>
      <c r="R60" s="21" t="str">
        <f aca="false">IF(OR($A60="",$P60="",$Q60=""),"",IFERROR(INDEX('Jüri Puan Girişi'!$A$6:$BF$55,$P60,13+($Q60-1)*9+2),""))</f>
        <v/>
      </c>
    </row>
    <row r="61" customFormat="false" ht="19.5" hidden="false" customHeight="true" outlineLevel="0" collapsed="false">
      <c r="A61" s="21" t="str">
        <f aca="false">IF('Öğrenci Listesi'!$A61="","",'Öğrenci Listesi'!$A61)</f>
        <v/>
      </c>
      <c r="B61" s="21" t="str">
        <f aca="false">IF('Öğrenci Listesi'!$A61="","",'Öğrenci Listesi'!$D61)</f>
        <v/>
      </c>
      <c r="C61" s="23" t="str">
        <f aca="false">IF('Öğrenci Listesi'!$A61="","",'Öğrenci Listesi'!$E61)</f>
        <v/>
      </c>
      <c r="D61" s="21" t="str">
        <f aca="false">IF($A61="","",'Danışman Puan Girişi'!$I61)</f>
        <v/>
      </c>
      <c r="E61" s="21" t="str">
        <f aca="false">IF($A61="","",'Danışman Puan Girişi'!$O61)</f>
        <v/>
      </c>
      <c r="F61" s="21" t="str">
        <f aca="false">IF($A61="","",'Danışman Puan Girişi'!$T61)</f>
        <v/>
      </c>
      <c r="G61" s="21" t="str">
        <f aca="false">IF($A61="","",'Danışman Puan Girişi'!$AB61)</f>
        <v/>
      </c>
      <c r="H61" s="21" t="str">
        <f aca="false">IF($A61="","",IF($P61="","",IFERROR(INDEX('Jüri Puan Girişi'!$I$6:$I$55,$P61),"")))</f>
        <v/>
      </c>
      <c r="I61" s="21" t="str">
        <f aca="false">IF(OR($A61="",$P61="",$Q61=""),"",IFERROR(INDEX('Jüri Puan Girişi'!$A$6:$BF$55,$P61,13+($Q61-1)*9+7),""))</f>
        <v/>
      </c>
      <c r="J61" s="21" t="str">
        <f aca="false">IF($A61="","",IF($P61="","",IFERROR(INDEX('Jüri Puan Girişi'!$M$6:$M$55,$P61),"")))</f>
        <v/>
      </c>
      <c r="K61" s="21" t="str">
        <f aca="false">IF(OR($A61="",$P61="",$Q61=""),"",IFERROR(INDEX('Jüri Puan Girişi'!$A$6:$BF$55,$P61,13+($Q61-1)*9+8),""))</f>
        <v/>
      </c>
      <c r="L61" s="21" t="str">
        <f aca="false">IF(OR($A61="",$P61="",$Q61=""),"",IFERROR(INDEX('Jüri Puan Girişi'!$A$6:$BF$55,$P61,13+($Q61-1)*9+9),""))</f>
        <v/>
      </c>
      <c r="M61" s="21" t="str">
        <f aca="false">IF($A61="","",IF(OR($D61="",$E61="",$F61="",$L61="",AND('Danışman Puan Girişi'!$AD61&lt;&gt;"Evet",$G61="")),"",ROUND($D61*Kılavuz!$C$31+$E61*Kılavuz!$C$32+$F61*Kılavuz!$C$33+(IF('Danışman Puan Girişi'!$AD61="Evet",0,$G61))*Kılavuz!$C$34+$L61*Kılavuz!$C$35,2)))</f>
        <v/>
      </c>
      <c r="N61" s="23" t="str">
        <f aca="false">IF($A61="","",IF($Q61&gt;4,"Kapasite dışı: projede 4’ten fazla öğrenci",IF(OR(COUNTIF('Öğrenci Listesi'!$A$4:$A$253,$A61)&lt;3,COUNTIF('Öğrenci Listesi'!$A$4:$A$253,$A61)&gt;4),"Grup büyüklüğü 3–4 aralığı dışında",IF($B61="","Öğrenci No eksik",IF($C61="","Ad Soyad eksik",IF($D61="","Ara Rapor puanları eksik",IF($E61="","Ara Sunum puanları eksik",IF($F61="","Süreç Takibi puanları eksik",IF(AND('Danışman Puan Girişi'!$AD61&lt;&gt;"Evet",$G61=""),"Final Raporu puanları eksik",IF($L61="",IF(AND($I61="",$K61=""),"Final Sunumu jüri puanları eksik",IF($I61="","Final Sunumu – Jüri 1 puanları eksik","Final Sunumu – Jüri 2 puanları eksik")),IF(AND('Danışman Puan Girişi'!$AD61="Evet",$R61="Katılmadı"),"Tamamlandı (Final Raporu teslim edilmedi: 0 puan; Final Sunumu'na katılmadı: 0 puan)",IF('Danışman Puan Girişi'!$AD61="Evet","Tamamlandı (Final Raporu teslim edilmedi: 0 puan)",IF($R61="Katılmadı","Tamamlandı (Final Sunumu'na katılmadı: 0 puan)","Tamamlandı")))))))))))))</f>
        <v/>
      </c>
      <c r="O61" s="21" t="str">
        <f aca="false">IF($A61="","",$A61&amp;"#"&amp;$Q61)</f>
        <v/>
      </c>
      <c r="P61" s="21" t="str">
        <f aca="false">IF($A61="","",IFERROR(MATCH($A61,'Jüri Puan Girişi'!$A$6:$A$55,0),""))</f>
        <v/>
      </c>
      <c r="Q61" s="21" t="str">
        <f aca="false">IF($A61="","",COUNTIF('Öğrenci Listesi'!$A$4:$A61,'Öğrenci Listesi'!$A61))</f>
        <v/>
      </c>
      <c r="R61" s="21" t="str">
        <f aca="false">IF(OR($A61="",$P61="",$Q61=""),"",IFERROR(INDEX('Jüri Puan Girişi'!$A$6:$BF$55,$P61,13+($Q61-1)*9+2),""))</f>
        <v/>
      </c>
    </row>
    <row r="62" customFormat="false" ht="19.5" hidden="false" customHeight="true" outlineLevel="0" collapsed="false">
      <c r="A62" s="21" t="str">
        <f aca="false">IF('Öğrenci Listesi'!$A62="","",'Öğrenci Listesi'!$A62)</f>
        <v/>
      </c>
      <c r="B62" s="21" t="str">
        <f aca="false">IF('Öğrenci Listesi'!$A62="","",'Öğrenci Listesi'!$D62)</f>
        <v/>
      </c>
      <c r="C62" s="23" t="str">
        <f aca="false">IF('Öğrenci Listesi'!$A62="","",'Öğrenci Listesi'!$E62)</f>
        <v/>
      </c>
      <c r="D62" s="21" t="str">
        <f aca="false">IF($A62="","",'Danışman Puan Girişi'!$I62)</f>
        <v/>
      </c>
      <c r="E62" s="21" t="str">
        <f aca="false">IF($A62="","",'Danışman Puan Girişi'!$O62)</f>
        <v/>
      </c>
      <c r="F62" s="21" t="str">
        <f aca="false">IF($A62="","",'Danışman Puan Girişi'!$T62)</f>
        <v/>
      </c>
      <c r="G62" s="21" t="str">
        <f aca="false">IF($A62="","",'Danışman Puan Girişi'!$AB62)</f>
        <v/>
      </c>
      <c r="H62" s="21" t="str">
        <f aca="false">IF($A62="","",IF($P62="","",IFERROR(INDEX('Jüri Puan Girişi'!$I$6:$I$55,$P62),"")))</f>
        <v/>
      </c>
      <c r="I62" s="21" t="str">
        <f aca="false">IF(OR($A62="",$P62="",$Q62=""),"",IFERROR(INDEX('Jüri Puan Girişi'!$A$6:$BF$55,$P62,13+($Q62-1)*9+7),""))</f>
        <v/>
      </c>
      <c r="J62" s="21" t="str">
        <f aca="false">IF($A62="","",IF($P62="","",IFERROR(INDEX('Jüri Puan Girişi'!$M$6:$M$55,$P62),"")))</f>
        <v/>
      </c>
      <c r="K62" s="21" t="str">
        <f aca="false">IF(OR($A62="",$P62="",$Q62=""),"",IFERROR(INDEX('Jüri Puan Girişi'!$A$6:$BF$55,$P62,13+($Q62-1)*9+8),""))</f>
        <v/>
      </c>
      <c r="L62" s="21" t="str">
        <f aca="false">IF(OR($A62="",$P62="",$Q62=""),"",IFERROR(INDEX('Jüri Puan Girişi'!$A$6:$BF$55,$P62,13+($Q62-1)*9+9),""))</f>
        <v/>
      </c>
      <c r="M62" s="21" t="str">
        <f aca="false">IF($A62="","",IF(OR($D62="",$E62="",$F62="",$L62="",AND('Danışman Puan Girişi'!$AD62&lt;&gt;"Evet",$G62="")),"",ROUND($D62*Kılavuz!$C$31+$E62*Kılavuz!$C$32+$F62*Kılavuz!$C$33+(IF('Danışman Puan Girişi'!$AD62="Evet",0,$G62))*Kılavuz!$C$34+$L62*Kılavuz!$C$35,2)))</f>
        <v/>
      </c>
      <c r="N62" s="23" t="str">
        <f aca="false">IF($A62="","",IF($Q62&gt;4,"Kapasite dışı: projede 4’ten fazla öğrenci",IF(OR(COUNTIF('Öğrenci Listesi'!$A$4:$A$253,$A62)&lt;3,COUNTIF('Öğrenci Listesi'!$A$4:$A$253,$A62)&gt;4),"Grup büyüklüğü 3–4 aralığı dışında",IF($B62="","Öğrenci No eksik",IF($C62="","Ad Soyad eksik",IF($D62="","Ara Rapor puanları eksik",IF($E62="","Ara Sunum puanları eksik",IF($F62="","Süreç Takibi puanları eksik",IF(AND('Danışman Puan Girişi'!$AD62&lt;&gt;"Evet",$G62=""),"Final Raporu puanları eksik",IF($L62="",IF(AND($I62="",$K62=""),"Final Sunumu jüri puanları eksik",IF($I62="","Final Sunumu – Jüri 1 puanları eksik","Final Sunumu – Jüri 2 puanları eksik")),IF(AND('Danışman Puan Girişi'!$AD62="Evet",$R62="Katılmadı"),"Tamamlandı (Final Raporu teslim edilmedi: 0 puan; Final Sunumu'na katılmadı: 0 puan)",IF('Danışman Puan Girişi'!$AD62="Evet","Tamamlandı (Final Raporu teslim edilmedi: 0 puan)",IF($R62="Katılmadı","Tamamlandı (Final Sunumu'na katılmadı: 0 puan)","Tamamlandı")))))))))))))</f>
        <v/>
      </c>
      <c r="O62" s="21" t="str">
        <f aca="false">IF($A62="","",$A62&amp;"#"&amp;$Q62)</f>
        <v/>
      </c>
      <c r="P62" s="21" t="str">
        <f aca="false">IF($A62="","",IFERROR(MATCH($A62,'Jüri Puan Girişi'!$A$6:$A$55,0),""))</f>
        <v/>
      </c>
      <c r="Q62" s="21" t="str">
        <f aca="false">IF($A62="","",COUNTIF('Öğrenci Listesi'!$A$4:$A62,'Öğrenci Listesi'!$A62))</f>
        <v/>
      </c>
      <c r="R62" s="21" t="str">
        <f aca="false">IF(OR($A62="",$P62="",$Q62=""),"",IFERROR(INDEX('Jüri Puan Girişi'!$A$6:$BF$55,$P62,13+($Q62-1)*9+2),""))</f>
        <v/>
      </c>
    </row>
    <row r="63" customFormat="false" ht="19.5" hidden="false" customHeight="true" outlineLevel="0" collapsed="false">
      <c r="A63" s="21" t="str">
        <f aca="false">IF('Öğrenci Listesi'!$A63="","",'Öğrenci Listesi'!$A63)</f>
        <v/>
      </c>
      <c r="B63" s="21" t="str">
        <f aca="false">IF('Öğrenci Listesi'!$A63="","",'Öğrenci Listesi'!$D63)</f>
        <v/>
      </c>
      <c r="C63" s="23" t="str">
        <f aca="false">IF('Öğrenci Listesi'!$A63="","",'Öğrenci Listesi'!$E63)</f>
        <v/>
      </c>
      <c r="D63" s="21" t="str">
        <f aca="false">IF($A63="","",'Danışman Puan Girişi'!$I63)</f>
        <v/>
      </c>
      <c r="E63" s="21" t="str">
        <f aca="false">IF($A63="","",'Danışman Puan Girişi'!$O63)</f>
        <v/>
      </c>
      <c r="F63" s="21" t="str">
        <f aca="false">IF($A63="","",'Danışman Puan Girişi'!$T63)</f>
        <v/>
      </c>
      <c r="G63" s="21" t="str">
        <f aca="false">IF($A63="","",'Danışman Puan Girişi'!$AB63)</f>
        <v/>
      </c>
      <c r="H63" s="21" t="str">
        <f aca="false">IF($A63="","",IF($P63="","",IFERROR(INDEX('Jüri Puan Girişi'!$I$6:$I$55,$P63),"")))</f>
        <v/>
      </c>
      <c r="I63" s="21" t="str">
        <f aca="false">IF(OR($A63="",$P63="",$Q63=""),"",IFERROR(INDEX('Jüri Puan Girişi'!$A$6:$BF$55,$P63,13+($Q63-1)*9+7),""))</f>
        <v/>
      </c>
      <c r="J63" s="21" t="str">
        <f aca="false">IF($A63="","",IF($P63="","",IFERROR(INDEX('Jüri Puan Girişi'!$M$6:$M$55,$P63),"")))</f>
        <v/>
      </c>
      <c r="K63" s="21" t="str">
        <f aca="false">IF(OR($A63="",$P63="",$Q63=""),"",IFERROR(INDEX('Jüri Puan Girişi'!$A$6:$BF$55,$P63,13+($Q63-1)*9+8),""))</f>
        <v/>
      </c>
      <c r="L63" s="21" t="str">
        <f aca="false">IF(OR($A63="",$P63="",$Q63=""),"",IFERROR(INDEX('Jüri Puan Girişi'!$A$6:$BF$55,$P63,13+($Q63-1)*9+9),""))</f>
        <v/>
      </c>
      <c r="M63" s="21" t="str">
        <f aca="false">IF($A63="","",IF(OR($D63="",$E63="",$F63="",$L63="",AND('Danışman Puan Girişi'!$AD63&lt;&gt;"Evet",$G63="")),"",ROUND($D63*Kılavuz!$C$31+$E63*Kılavuz!$C$32+$F63*Kılavuz!$C$33+(IF('Danışman Puan Girişi'!$AD63="Evet",0,$G63))*Kılavuz!$C$34+$L63*Kılavuz!$C$35,2)))</f>
        <v/>
      </c>
      <c r="N63" s="23" t="str">
        <f aca="false">IF($A63="","",IF($Q63&gt;4,"Kapasite dışı: projede 4’ten fazla öğrenci",IF(OR(COUNTIF('Öğrenci Listesi'!$A$4:$A$253,$A63)&lt;3,COUNTIF('Öğrenci Listesi'!$A$4:$A$253,$A63)&gt;4),"Grup büyüklüğü 3–4 aralığı dışında",IF($B63="","Öğrenci No eksik",IF($C63="","Ad Soyad eksik",IF($D63="","Ara Rapor puanları eksik",IF($E63="","Ara Sunum puanları eksik",IF($F63="","Süreç Takibi puanları eksik",IF(AND('Danışman Puan Girişi'!$AD63&lt;&gt;"Evet",$G63=""),"Final Raporu puanları eksik",IF($L63="",IF(AND($I63="",$K63=""),"Final Sunumu jüri puanları eksik",IF($I63="","Final Sunumu – Jüri 1 puanları eksik","Final Sunumu – Jüri 2 puanları eksik")),IF(AND('Danışman Puan Girişi'!$AD63="Evet",$R63="Katılmadı"),"Tamamlandı (Final Raporu teslim edilmedi: 0 puan; Final Sunumu'na katılmadı: 0 puan)",IF('Danışman Puan Girişi'!$AD63="Evet","Tamamlandı (Final Raporu teslim edilmedi: 0 puan)",IF($R63="Katılmadı","Tamamlandı (Final Sunumu'na katılmadı: 0 puan)","Tamamlandı")))))))))))))</f>
        <v/>
      </c>
      <c r="O63" s="21" t="str">
        <f aca="false">IF($A63="","",$A63&amp;"#"&amp;$Q63)</f>
        <v/>
      </c>
      <c r="P63" s="21" t="str">
        <f aca="false">IF($A63="","",IFERROR(MATCH($A63,'Jüri Puan Girişi'!$A$6:$A$55,0),""))</f>
        <v/>
      </c>
      <c r="Q63" s="21" t="str">
        <f aca="false">IF($A63="","",COUNTIF('Öğrenci Listesi'!$A$4:$A63,'Öğrenci Listesi'!$A63))</f>
        <v/>
      </c>
      <c r="R63" s="21" t="str">
        <f aca="false">IF(OR($A63="",$P63="",$Q63=""),"",IFERROR(INDEX('Jüri Puan Girişi'!$A$6:$BF$55,$P63,13+($Q63-1)*9+2),""))</f>
        <v/>
      </c>
    </row>
    <row r="64" customFormat="false" ht="19.5" hidden="false" customHeight="true" outlineLevel="0" collapsed="false">
      <c r="A64" s="21" t="str">
        <f aca="false">IF('Öğrenci Listesi'!$A64="","",'Öğrenci Listesi'!$A64)</f>
        <v/>
      </c>
      <c r="B64" s="21" t="str">
        <f aca="false">IF('Öğrenci Listesi'!$A64="","",'Öğrenci Listesi'!$D64)</f>
        <v/>
      </c>
      <c r="C64" s="23" t="str">
        <f aca="false">IF('Öğrenci Listesi'!$A64="","",'Öğrenci Listesi'!$E64)</f>
        <v/>
      </c>
      <c r="D64" s="21" t="str">
        <f aca="false">IF($A64="","",'Danışman Puan Girişi'!$I64)</f>
        <v/>
      </c>
      <c r="E64" s="21" t="str">
        <f aca="false">IF($A64="","",'Danışman Puan Girişi'!$O64)</f>
        <v/>
      </c>
      <c r="F64" s="21" t="str">
        <f aca="false">IF($A64="","",'Danışman Puan Girişi'!$T64)</f>
        <v/>
      </c>
      <c r="G64" s="21" t="str">
        <f aca="false">IF($A64="","",'Danışman Puan Girişi'!$AB64)</f>
        <v/>
      </c>
      <c r="H64" s="21" t="str">
        <f aca="false">IF($A64="","",IF($P64="","",IFERROR(INDEX('Jüri Puan Girişi'!$I$6:$I$55,$P64),"")))</f>
        <v/>
      </c>
      <c r="I64" s="21" t="str">
        <f aca="false">IF(OR($A64="",$P64="",$Q64=""),"",IFERROR(INDEX('Jüri Puan Girişi'!$A$6:$BF$55,$P64,13+($Q64-1)*9+7),""))</f>
        <v/>
      </c>
      <c r="J64" s="21" t="str">
        <f aca="false">IF($A64="","",IF($P64="","",IFERROR(INDEX('Jüri Puan Girişi'!$M$6:$M$55,$P64),"")))</f>
        <v/>
      </c>
      <c r="K64" s="21" t="str">
        <f aca="false">IF(OR($A64="",$P64="",$Q64=""),"",IFERROR(INDEX('Jüri Puan Girişi'!$A$6:$BF$55,$P64,13+($Q64-1)*9+8),""))</f>
        <v/>
      </c>
      <c r="L64" s="21" t="str">
        <f aca="false">IF(OR($A64="",$P64="",$Q64=""),"",IFERROR(INDEX('Jüri Puan Girişi'!$A$6:$BF$55,$P64,13+($Q64-1)*9+9),""))</f>
        <v/>
      </c>
      <c r="M64" s="21" t="str">
        <f aca="false">IF($A64="","",IF(OR($D64="",$E64="",$F64="",$L64="",AND('Danışman Puan Girişi'!$AD64&lt;&gt;"Evet",$G64="")),"",ROUND($D64*Kılavuz!$C$31+$E64*Kılavuz!$C$32+$F64*Kılavuz!$C$33+(IF('Danışman Puan Girişi'!$AD64="Evet",0,$G64))*Kılavuz!$C$34+$L64*Kılavuz!$C$35,2)))</f>
        <v/>
      </c>
      <c r="N64" s="23" t="str">
        <f aca="false">IF($A64="","",IF($Q64&gt;4,"Kapasite dışı: projede 4’ten fazla öğrenci",IF(OR(COUNTIF('Öğrenci Listesi'!$A$4:$A$253,$A64)&lt;3,COUNTIF('Öğrenci Listesi'!$A$4:$A$253,$A64)&gt;4),"Grup büyüklüğü 3–4 aralığı dışında",IF($B64="","Öğrenci No eksik",IF($C64="","Ad Soyad eksik",IF($D64="","Ara Rapor puanları eksik",IF($E64="","Ara Sunum puanları eksik",IF($F64="","Süreç Takibi puanları eksik",IF(AND('Danışman Puan Girişi'!$AD64&lt;&gt;"Evet",$G64=""),"Final Raporu puanları eksik",IF($L64="",IF(AND($I64="",$K64=""),"Final Sunumu jüri puanları eksik",IF($I64="","Final Sunumu – Jüri 1 puanları eksik","Final Sunumu – Jüri 2 puanları eksik")),IF(AND('Danışman Puan Girişi'!$AD64="Evet",$R64="Katılmadı"),"Tamamlandı (Final Raporu teslim edilmedi: 0 puan; Final Sunumu'na katılmadı: 0 puan)",IF('Danışman Puan Girişi'!$AD64="Evet","Tamamlandı (Final Raporu teslim edilmedi: 0 puan)",IF($R64="Katılmadı","Tamamlandı (Final Sunumu'na katılmadı: 0 puan)","Tamamlandı")))))))))))))</f>
        <v/>
      </c>
      <c r="O64" s="21" t="str">
        <f aca="false">IF($A64="","",$A64&amp;"#"&amp;$Q64)</f>
        <v/>
      </c>
      <c r="P64" s="21" t="str">
        <f aca="false">IF($A64="","",IFERROR(MATCH($A64,'Jüri Puan Girişi'!$A$6:$A$55,0),""))</f>
        <v/>
      </c>
      <c r="Q64" s="21" t="str">
        <f aca="false">IF($A64="","",COUNTIF('Öğrenci Listesi'!$A$4:$A64,'Öğrenci Listesi'!$A64))</f>
        <v/>
      </c>
      <c r="R64" s="21" t="str">
        <f aca="false">IF(OR($A64="",$P64="",$Q64=""),"",IFERROR(INDEX('Jüri Puan Girişi'!$A$6:$BF$55,$P64,13+($Q64-1)*9+2),""))</f>
        <v/>
      </c>
    </row>
    <row r="65" customFormat="false" ht="19.5" hidden="false" customHeight="true" outlineLevel="0" collapsed="false">
      <c r="A65" s="21" t="str">
        <f aca="false">IF('Öğrenci Listesi'!$A65="","",'Öğrenci Listesi'!$A65)</f>
        <v/>
      </c>
      <c r="B65" s="21" t="str">
        <f aca="false">IF('Öğrenci Listesi'!$A65="","",'Öğrenci Listesi'!$D65)</f>
        <v/>
      </c>
      <c r="C65" s="23" t="str">
        <f aca="false">IF('Öğrenci Listesi'!$A65="","",'Öğrenci Listesi'!$E65)</f>
        <v/>
      </c>
      <c r="D65" s="21" t="str">
        <f aca="false">IF($A65="","",'Danışman Puan Girişi'!$I65)</f>
        <v/>
      </c>
      <c r="E65" s="21" t="str">
        <f aca="false">IF($A65="","",'Danışman Puan Girişi'!$O65)</f>
        <v/>
      </c>
      <c r="F65" s="21" t="str">
        <f aca="false">IF($A65="","",'Danışman Puan Girişi'!$T65)</f>
        <v/>
      </c>
      <c r="G65" s="21" t="str">
        <f aca="false">IF($A65="","",'Danışman Puan Girişi'!$AB65)</f>
        <v/>
      </c>
      <c r="H65" s="21" t="str">
        <f aca="false">IF($A65="","",IF($P65="","",IFERROR(INDEX('Jüri Puan Girişi'!$I$6:$I$55,$P65),"")))</f>
        <v/>
      </c>
      <c r="I65" s="21" t="str">
        <f aca="false">IF(OR($A65="",$P65="",$Q65=""),"",IFERROR(INDEX('Jüri Puan Girişi'!$A$6:$BF$55,$P65,13+($Q65-1)*9+7),""))</f>
        <v/>
      </c>
      <c r="J65" s="21" t="str">
        <f aca="false">IF($A65="","",IF($P65="","",IFERROR(INDEX('Jüri Puan Girişi'!$M$6:$M$55,$P65),"")))</f>
        <v/>
      </c>
      <c r="K65" s="21" t="str">
        <f aca="false">IF(OR($A65="",$P65="",$Q65=""),"",IFERROR(INDEX('Jüri Puan Girişi'!$A$6:$BF$55,$P65,13+($Q65-1)*9+8),""))</f>
        <v/>
      </c>
      <c r="L65" s="21" t="str">
        <f aca="false">IF(OR($A65="",$P65="",$Q65=""),"",IFERROR(INDEX('Jüri Puan Girişi'!$A$6:$BF$55,$P65,13+($Q65-1)*9+9),""))</f>
        <v/>
      </c>
      <c r="M65" s="21" t="str">
        <f aca="false">IF($A65="","",IF(OR($D65="",$E65="",$F65="",$L65="",AND('Danışman Puan Girişi'!$AD65&lt;&gt;"Evet",$G65="")),"",ROUND($D65*Kılavuz!$C$31+$E65*Kılavuz!$C$32+$F65*Kılavuz!$C$33+(IF('Danışman Puan Girişi'!$AD65="Evet",0,$G65))*Kılavuz!$C$34+$L65*Kılavuz!$C$35,2)))</f>
        <v/>
      </c>
      <c r="N65" s="23" t="str">
        <f aca="false">IF($A65="","",IF($Q65&gt;4,"Kapasite dışı: projede 4’ten fazla öğrenci",IF(OR(COUNTIF('Öğrenci Listesi'!$A$4:$A$253,$A65)&lt;3,COUNTIF('Öğrenci Listesi'!$A$4:$A$253,$A65)&gt;4),"Grup büyüklüğü 3–4 aralığı dışında",IF($B65="","Öğrenci No eksik",IF($C65="","Ad Soyad eksik",IF($D65="","Ara Rapor puanları eksik",IF($E65="","Ara Sunum puanları eksik",IF($F65="","Süreç Takibi puanları eksik",IF(AND('Danışman Puan Girişi'!$AD65&lt;&gt;"Evet",$G65=""),"Final Raporu puanları eksik",IF($L65="",IF(AND($I65="",$K65=""),"Final Sunumu jüri puanları eksik",IF($I65="","Final Sunumu – Jüri 1 puanları eksik","Final Sunumu – Jüri 2 puanları eksik")),IF(AND('Danışman Puan Girişi'!$AD65="Evet",$R65="Katılmadı"),"Tamamlandı (Final Raporu teslim edilmedi: 0 puan; Final Sunumu'na katılmadı: 0 puan)",IF('Danışman Puan Girişi'!$AD65="Evet","Tamamlandı (Final Raporu teslim edilmedi: 0 puan)",IF($R65="Katılmadı","Tamamlandı (Final Sunumu'na katılmadı: 0 puan)","Tamamlandı")))))))))))))</f>
        <v/>
      </c>
      <c r="O65" s="21" t="str">
        <f aca="false">IF($A65="","",$A65&amp;"#"&amp;$Q65)</f>
        <v/>
      </c>
      <c r="P65" s="21" t="str">
        <f aca="false">IF($A65="","",IFERROR(MATCH($A65,'Jüri Puan Girişi'!$A$6:$A$55,0),""))</f>
        <v/>
      </c>
      <c r="Q65" s="21" t="str">
        <f aca="false">IF($A65="","",COUNTIF('Öğrenci Listesi'!$A$4:$A65,'Öğrenci Listesi'!$A65))</f>
        <v/>
      </c>
      <c r="R65" s="21" t="str">
        <f aca="false">IF(OR($A65="",$P65="",$Q65=""),"",IFERROR(INDEX('Jüri Puan Girişi'!$A$6:$BF$55,$P65,13+($Q65-1)*9+2),""))</f>
        <v/>
      </c>
    </row>
    <row r="66" customFormat="false" ht="19.5" hidden="false" customHeight="true" outlineLevel="0" collapsed="false">
      <c r="A66" s="21" t="str">
        <f aca="false">IF('Öğrenci Listesi'!$A66="","",'Öğrenci Listesi'!$A66)</f>
        <v/>
      </c>
      <c r="B66" s="21" t="str">
        <f aca="false">IF('Öğrenci Listesi'!$A66="","",'Öğrenci Listesi'!$D66)</f>
        <v/>
      </c>
      <c r="C66" s="23" t="str">
        <f aca="false">IF('Öğrenci Listesi'!$A66="","",'Öğrenci Listesi'!$E66)</f>
        <v/>
      </c>
      <c r="D66" s="21" t="str">
        <f aca="false">IF($A66="","",'Danışman Puan Girişi'!$I66)</f>
        <v/>
      </c>
      <c r="E66" s="21" t="str">
        <f aca="false">IF($A66="","",'Danışman Puan Girişi'!$O66)</f>
        <v/>
      </c>
      <c r="F66" s="21" t="str">
        <f aca="false">IF($A66="","",'Danışman Puan Girişi'!$T66)</f>
        <v/>
      </c>
      <c r="G66" s="21" t="str">
        <f aca="false">IF($A66="","",'Danışman Puan Girişi'!$AB66)</f>
        <v/>
      </c>
      <c r="H66" s="21" t="str">
        <f aca="false">IF($A66="","",IF($P66="","",IFERROR(INDEX('Jüri Puan Girişi'!$I$6:$I$55,$P66),"")))</f>
        <v/>
      </c>
      <c r="I66" s="21" t="str">
        <f aca="false">IF(OR($A66="",$P66="",$Q66=""),"",IFERROR(INDEX('Jüri Puan Girişi'!$A$6:$BF$55,$P66,13+($Q66-1)*9+7),""))</f>
        <v/>
      </c>
      <c r="J66" s="21" t="str">
        <f aca="false">IF($A66="","",IF($P66="","",IFERROR(INDEX('Jüri Puan Girişi'!$M$6:$M$55,$P66),"")))</f>
        <v/>
      </c>
      <c r="K66" s="21" t="str">
        <f aca="false">IF(OR($A66="",$P66="",$Q66=""),"",IFERROR(INDEX('Jüri Puan Girişi'!$A$6:$BF$55,$P66,13+($Q66-1)*9+8),""))</f>
        <v/>
      </c>
      <c r="L66" s="21" t="str">
        <f aca="false">IF(OR($A66="",$P66="",$Q66=""),"",IFERROR(INDEX('Jüri Puan Girişi'!$A$6:$BF$55,$P66,13+($Q66-1)*9+9),""))</f>
        <v/>
      </c>
      <c r="M66" s="21" t="str">
        <f aca="false">IF($A66="","",IF(OR($D66="",$E66="",$F66="",$L66="",AND('Danışman Puan Girişi'!$AD66&lt;&gt;"Evet",$G66="")),"",ROUND($D66*Kılavuz!$C$31+$E66*Kılavuz!$C$32+$F66*Kılavuz!$C$33+(IF('Danışman Puan Girişi'!$AD66="Evet",0,$G66))*Kılavuz!$C$34+$L66*Kılavuz!$C$35,2)))</f>
        <v/>
      </c>
      <c r="N66" s="23" t="str">
        <f aca="false">IF($A66="","",IF($Q66&gt;4,"Kapasite dışı: projede 4’ten fazla öğrenci",IF(OR(COUNTIF('Öğrenci Listesi'!$A$4:$A$253,$A66)&lt;3,COUNTIF('Öğrenci Listesi'!$A$4:$A$253,$A66)&gt;4),"Grup büyüklüğü 3–4 aralığı dışında",IF($B66="","Öğrenci No eksik",IF($C66="","Ad Soyad eksik",IF($D66="","Ara Rapor puanları eksik",IF($E66="","Ara Sunum puanları eksik",IF($F66="","Süreç Takibi puanları eksik",IF(AND('Danışman Puan Girişi'!$AD66&lt;&gt;"Evet",$G66=""),"Final Raporu puanları eksik",IF($L66="",IF(AND($I66="",$K66=""),"Final Sunumu jüri puanları eksik",IF($I66="","Final Sunumu – Jüri 1 puanları eksik","Final Sunumu – Jüri 2 puanları eksik")),IF(AND('Danışman Puan Girişi'!$AD66="Evet",$R66="Katılmadı"),"Tamamlandı (Final Raporu teslim edilmedi: 0 puan; Final Sunumu'na katılmadı: 0 puan)",IF('Danışman Puan Girişi'!$AD66="Evet","Tamamlandı (Final Raporu teslim edilmedi: 0 puan)",IF($R66="Katılmadı","Tamamlandı (Final Sunumu'na katılmadı: 0 puan)","Tamamlandı")))))))))))))</f>
        <v/>
      </c>
      <c r="O66" s="21" t="str">
        <f aca="false">IF($A66="","",$A66&amp;"#"&amp;$Q66)</f>
        <v/>
      </c>
      <c r="P66" s="21" t="str">
        <f aca="false">IF($A66="","",IFERROR(MATCH($A66,'Jüri Puan Girişi'!$A$6:$A$55,0),""))</f>
        <v/>
      </c>
      <c r="Q66" s="21" t="str">
        <f aca="false">IF($A66="","",COUNTIF('Öğrenci Listesi'!$A$4:$A66,'Öğrenci Listesi'!$A66))</f>
        <v/>
      </c>
      <c r="R66" s="21" t="str">
        <f aca="false">IF(OR($A66="",$P66="",$Q66=""),"",IFERROR(INDEX('Jüri Puan Girişi'!$A$6:$BF$55,$P66,13+($Q66-1)*9+2),""))</f>
        <v/>
      </c>
    </row>
    <row r="67" customFormat="false" ht="19.5" hidden="false" customHeight="true" outlineLevel="0" collapsed="false">
      <c r="A67" s="21" t="str">
        <f aca="false">IF('Öğrenci Listesi'!$A67="","",'Öğrenci Listesi'!$A67)</f>
        <v/>
      </c>
      <c r="B67" s="21" t="str">
        <f aca="false">IF('Öğrenci Listesi'!$A67="","",'Öğrenci Listesi'!$D67)</f>
        <v/>
      </c>
      <c r="C67" s="23" t="str">
        <f aca="false">IF('Öğrenci Listesi'!$A67="","",'Öğrenci Listesi'!$E67)</f>
        <v/>
      </c>
      <c r="D67" s="21" t="str">
        <f aca="false">IF($A67="","",'Danışman Puan Girişi'!$I67)</f>
        <v/>
      </c>
      <c r="E67" s="21" t="str">
        <f aca="false">IF($A67="","",'Danışman Puan Girişi'!$O67)</f>
        <v/>
      </c>
      <c r="F67" s="21" t="str">
        <f aca="false">IF($A67="","",'Danışman Puan Girişi'!$T67)</f>
        <v/>
      </c>
      <c r="G67" s="21" t="str">
        <f aca="false">IF($A67="","",'Danışman Puan Girişi'!$AB67)</f>
        <v/>
      </c>
      <c r="H67" s="21" t="str">
        <f aca="false">IF($A67="","",IF($P67="","",IFERROR(INDEX('Jüri Puan Girişi'!$I$6:$I$55,$P67),"")))</f>
        <v/>
      </c>
      <c r="I67" s="21" t="str">
        <f aca="false">IF(OR($A67="",$P67="",$Q67=""),"",IFERROR(INDEX('Jüri Puan Girişi'!$A$6:$BF$55,$P67,13+($Q67-1)*9+7),""))</f>
        <v/>
      </c>
      <c r="J67" s="21" t="str">
        <f aca="false">IF($A67="","",IF($P67="","",IFERROR(INDEX('Jüri Puan Girişi'!$M$6:$M$55,$P67),"")))</f>
        <v/>
      </c>
      <c r="K67" s="21" t="str">
        <f aca="false">IF(OR($A67="",$P67="",$Q67=""),"",IFERROR(INDEX('Jüri Puan Girişi'!$A$6:$BF$55,$P67,13+($Q67-1)*9+8),""))</f>
        <v/>
      </c>
      <c r="L67" s="21" t="str">
        <f aca="false">IF(OR($A67="",$P67="",$Q67=""),"",IFERROR(INDEX('Jüri Puan Girişi'!$A$6:$BF$55,$P67,13+($Q67-1)*9+9),""))</f>
        <v/>
      </c>
      <c r="M67" s="21" t="str">
        <f aca="false">IF($A67="","",IF(OR($D67="",$E67="",$F67="",$L67="",AND('Danışman Puan Girişi'!$AD67&lt;&gt;"Evet",$G67="")),"",ROUND($D67*Kılavuz!$C$31+$E67*Kılavuz!$C$32+$F67*Kılavuz!$C$33+(IF('Danışman Puan Girişi'!$AD67="Evet",0,$G67))*Kılavuz!$C$34+$L67*Kılavuz!$C$35,2)))</f>
        <v/>
      </c>
      <c r="N67" s="23" t="str">
        <f aca="false">IF($A67="","",IF($Q67&gt;4,"Kapasite dışı: projede 4’ten fazla öğrenci",IF(OR(COUNTIF('Öğrenci Listesi'!$A$4:$A$253,$A67)&lt;3,COUNTIF('Öğrenci Listesi'!$A$4:$A$253,$A67)&gt;4),"Grup büyüklüğü 3–4 aralığı dışında",IF($B67="","Öğrenci No eksik",IF($C67="","Ad Soyad eksik",IF($D67="","Ara Rapor puanları eksik",IF($E67="","Ara Sunum puanları eksik",IF($F67="","Süreç Takibi puanları eksik",IF(AND('Danışman Puan Girişi'!$AD67&lt;&gt;"Evet",$G67=""),"Final Raporu puanları eksik",IF($L67="",IF(AND($I67="",$K67=""),"Final Sunumu jüri puanları eksik",IF($I67="","Final Sunumu – Jüri 1 puanları eksik","Final Sunumu – Jüri 2 puanları eksik")),IF(AND('Danışman Puan Girişi'!$AD67="Evet",$R67="Katılmadı"),"Tamamlandı (Final Raporu teslim edilmedi: 0 puan; Final Sunumu'na katılmadı: 0 puan)",IF('Danışman Puan Girişi'!$AD67="Evet","Tamamlandı (Final Raporu teslim edilmedi: 0 puan)",IF($R67="Katılmadı","Tamamlandı (Final Sunumu'na katılmadı: 0 puan)","Tamamlandı")))))))))))))</f>
        <v/>
      </c>
      <c r="O67" s="21" t="str">
        <f aca="false">IF($A67="","",$A67&amp;"#"&amp;$Q67)</f>
        <v/>
      </c>
      <c r="P67" s="21" t="str">
        <f aca="false">IF($A67="","",IFERROR(MATCH($A67,'Jüri Puan Girişi'!$A$6:$A$55,0),""))</f>
        <v/>
      </c>
      <c r="Q67" s="21" t="str">
        <f aca="false">IF($A67="","",COUNTIF('Öğrenci Listesi'!$A$4:$A67,'Öğrenci Listesi'!$A67))</f>
        <v/>
      </c>
      <c r="R67" s="21" t="str">
        <f aca="false">IF(OR($A67="",$P67="",$Q67=""),"",IFERROR(INDEX('Jüri Puan Girişi'!$A$6:$BF$55,$P67,13+($Q67-1)*9+2),""))</f>
        <v/>
      </c>
    </row>
    <row r="68" customFormat="false" ht="19.5" hidden="false" customHeight="true" outlineLevel="0" collapsed="false">
      <c r="A68" s="21" t="str">
        <f aca="false">IF('Öğrenci Listesi'!$A68="","",'Öğrenci Listesi'!$A68)</f>
        <v/>
      </c>
      <c r="B68" s="21" t="str">
        <f aca="false">IF('Öğrenci Listesi'!$A68="","",'Öğrenci Listesi'!$D68)</f>
        <v/>
      </c>
      <c r="C68" s="23" t="str">
        <f aca="false">IF('Öğrenci Listesi'!$A68="","",'Öğrenci Listesi'!$E68)</f>
        <v/>
      </c>
      <c r="D68" s="21" t="str">
        <f aca="false">IF($A68="","",'Danışman Puan Girişi'!$I68)</f>
        <v/>
      </c>
      <c r="E68" s="21" t="str">
        <f aca="false">IF($A68="","",'Danışman Puan Girişi'!$O68)</f>
        <v/>
      </c>
      <c r="F68" s="21" t="str">
        <f aca="false">IF($A68="","",'Danışman Puan Girişi'!$T68)</f>
        <v/>
      </c>
      <c r="G68" s="21" t="str">
        <f aca="false">IF($A68="","",'Danışman Puan Girişi'!$AB68)</f>
        <v/>
      </c>
      <c r="H68" s="21" t="str">
        <f aca="false">IF($A68="","",IF($P68="","",IFERROR(INDEX('Jüri Puan Girişi'!$I$6:$I$55,$P68),"")))</f>
        <v/>
      </c>
      <c r="I68" s="21" t="str">
        <f aca="false">IF(OR($A68="",$P68="",$Q68=""),"",IFERROR(INDEX('Jüri Puan Girişi'!$A$6:$BF$55,$P68,13+($Q68-1)*9+7),""))</f>
        <v/>
      </c>
      <c r="J68" s="21" t="str">
        <f aca="false">IF($A68="","",IF($P68="","",IFERROR(INDEX('Jüri Puan Girişi'!$M$6:$M$55,$P68),"")))</f>
        <v/>
      </c>
      <c r="K68" s="21" t="str">
        <f aca="false">IF(OR($A68="",$P68="",$Q68=""),"",IFERROR(INDEX('Jüri Puan Girişi'!$A$6:$BF$55,$P68,13+($Q68-1)*9+8),""))</f>
        <v/>
      </c>
      <c r="L68" s="21" t="str">
        <f aca="false">IF(OR($A68="",$P68="",$Q68=""),"",IFERROR(INDEX('Jüri Puan Girişi'!$A$6:$BF$55,$P68,13+($Q68-1)*9+9),""))</f>
        <v/>
      </c>
      <c r="M68" s="21" t="str">
        <f aca="false">IF($A68="","",IF(OR($D68="",$E68="",$F68="",$L68="",AND('Danışman Puan Girişi'!$AD68&lt;&gt;"Evet",$G68="")),"",ROUND($D68*Kılavuz!$C$31+$E68*Kılavuz!$C$32+$F68*Kılavuz!$C$33+(IF('Danışman Puan Girişi'!$AD68="Evet",0,$G68))*Kılavuz!$C$34+$L68*Kılavuz!$C$35,2)))</f>
        <v/>
      </c>
      <c r="N68" s="23" t="str">
        <f aca="false">IF($A68="","",IF($Q68&gt;4,"Kapasite dışı: projede 4’ten fazla öğrenci",IF(OR(COUNTIF('Öğrenci Listesi'!$A$4:$A$253,$A68)&lt;3,COUNTIF('Öğrenci Listesi'!$A$4:$A$253,$A68)&gt;4),"Grup büyüklüğü 3–4 aralığı dışında",IF($B68="","Öğrenci No eksik",IF($C68="","Ad Soyad eksik",IF($D68="","Ara Rapor puanları eksik",IF($E68="","Ara Sunum puanları eksik",IF($F68="","Süreç Takibi puanları eksik",IF(AND('Danışman Puan Girişi'!$AD68&lt;&gt;"Evet",$G68=""),"Final Raporu puanları eksik",IF($L68="",IF(AND($I68="",$K68=""),"Final Sunumu jüri puanları eksik",IF($I68="","Final Sunumu – Jüri 1 puanları eksik","Final Sunumu – Jüri 2 puanları eksik")),IF(AND('Danışman Puan Girişi'!$AD68="Evet",$R68="Katılmadı"),"Tamamlandı (Final Raporu teslim edilmedi: 0 puan; Final Sunumu'na katılmadı: 0 puan)",IF('Danışman Puan Girişi'!$AD68="Evet","Tamamlandı (Final Raporu teslim edilmedi: 0 puan)",IF($R68="Katılmadı","Tamamlandı (Final Sunumu'na katılmadı: 0 puan)","Tamamlandı")))))))))))))</f>
        <v/>
      </c>
      <c r="O68" s="21" t="str">
        <f aca="false">IF($A68="","",$A68&amp;"#"&amp;$Q68)</f>
        <v/>
      </c>
      <c r="P68" s="21" t="str">
        <f aca="false">IF($A68="","",IFERROR(MATCH($A68,'Jüri Puan Girişi'!$A$6:$A$55,0),""))</f>
        <v/>
      </c>
      <c r="Q68" s="21" t="str">
        <f aca="false">IF($A68="","",COUNTIF('Öğrenci Listesi'!$A$4:$A68,'Öğrenci Listesi'!$A68))</f>
        <v/>
      </c>
      <c r="R68" s="21" t="str">
        <f aca="false">IF(OR($A68="",$P68="",$Q68=""),"",IFERROR(INDEX('Jüri Puan Girişi'!$A$6:$BF$55,$P68,13+($Q68-1)*9+2),""))</f>
        <v/>
      </c>
    </row>
    <row r="69" customFormat="false" ht="19.5" hidden="false" customHeight="true" outlineLevel="0" collapsed="false">
      <c r="A69" s="21" t="str">
        <f aca="false">IF('Öğrenci Listesi'!$A69="","",'Öğrenci Listesi'!$A69)</f>
        <v/>
      </c>
      <c r="B69" s="21" t="str">
        <f aca="false">IF('Öğrenci Listesi'!$A69="","",'Öğrenci Listesi'!$D69)</f>
        <v/>
      </c>
      <c r="C69" s="23" t="str">
        <f aca="false">IF('Öğrenci Listesi'!$A69="","",'Öğrenci Listesi'!$E69)</f>
        <v/>
      </c>
      <c r="D69" s="21" t="str">
        <f aca="false">IF($A69="","",'Danışman Puan Girişi'!$I69)</f>
        <v/>
      </c>
      <c r="E69" s="21" t="str">
        <f aca="false">IF($A69="","",'Danışman Puan Girişi'!$O69)</f>
        <v/>
      </c>
      <c r="F69" s="21" t="str">
        <f aca="false">IF($A69="","",'Danışman Puan Girişi'!$T69)</f>
        <v/>
      </c>
      <c r="G69" s="21" t="str">
        <f aca="false">IF($A69="","",'Danışman Puan Girişi'!$AB69)</f>
        <v/>
      </c>
      <c r="H69" s="21" t="str">
        <f aca="false">IF($A69="","",IF($P69="","",IFERROR(INDEX('Jüri Puan Girişi'!$I$6:$I$55,$P69),"")))</f>
        <v/>
      </c>
      <c r="I69" s="21" t="str">
        <f aca="false">IF(OR($A69="",$P69="",$Q69=""),"",IFERROR(INDEX('Jüri Puan Girişi'!$A$6:$BF$55,$P69,13+($Q69-1)*9+7),""))</f>
        <v/>
      </c>
      <c r="J69" s="21" t="str">
        <f aca="false">IF($A69="","",IF($P69="","",IFERROR(INDEX('Jüri Puan Girişi'!$M$6:$M$55,$P69),"")))</f>
        <v/>
      </c>
      <c r="K69" s="21" t="str">
        <f aca="false">IF(OR($A69="",$P69="",$Q69=""),"",IFERROR(INDEX('Jüri Puan Girişi'!$A$6:$BF$55,$P69,13+($Q69-1)*9+8),""))</f>
        <v/>
      </c>
      <c r="L69" s="21" t="str">
        <f aca="false">IF(OR($A69="",$P69="",$Q69=""),"",IFERROR(INDEX('Jüri Puan Girişi'!$A$6:$BF$55,$P69,13+($Q69-1)*9+9),""))</f>
        <v/>
      </c>
      <c r="M69" s="21" t="str">
        <f aca="false">IF($A69="","",IF(OR($D69="",$E69="",$F69="",$L69="",AND('Danışman Puan Girişi'!$AD69&lt;&gt;"Evet",$G69="")),"",ROUND($D69*Kılavuz!$C$31+$E69*Kılavuz!$C$32+$F69*Kılavuz!$C$33+(IF('Danışman Puan Girişi'!$AD69="Evet",0,$G69))*Kılavuz!$C$34+$L69*Kılavuz!$C$35,2)))</f>
        <v/>
      </c>
      <c r="N69" s="23" t="str">
        <f aca="false">IF($A69="","",IF($Q69&gt;4,"Kapasite dışı: projede 4’ten fazla öğrenci",IF(OR(COUNTIF('Öğrenci Listesi'!$A$4:$A$253,$A69)&lt;3,COUNTIF('Öğrenci Listesi'!$A$4:$A$253,$A69)&gt;4),"Grup büyüklüğü 3–4 aralığı dışında",IF($B69="","Öğrenci No eksik",IF($C69="","Ad Soyad eksik",IF($D69="","Ara Rapor puanları eksik",IF($E69="","Ara Sunum puanları eksik",IF($F69="","Süreç Takibi puanları eksik",IF(AND('Danışman Puan Girişi'!$AD69&lt;&gt;"Evet",$G69=""),"Final Raporu puanları eksik",IF($L69="",IF(AND($I69="",$K69=""),"Final Sunumu jüri puanları eksik",IF($I69="","Final Sunumu – Jüri 1 puanları eksik","Final Sunumu – Jüri 2 puanları eksik")),IF(AND('Danışman Puan Girişi'!$AD69="Evet",$R69="Katılmadı"),"Tamamlandı (Final Raporu teslim edilmedi: 0 puan; Final Sunumu'na katılmadı: 0 puan)",IF('Danışman Puan Girişi'!$AD69="Evet","Tamamlandı (Final Raporu teslim edilmedi: 0 puan)",IF($R69="Katılmadı","Tamamlandı (Final Sunumu'na katılmadı: 0 puan)","Tamamlandı")))))))))))))</f>
        <v/>
      </c>
      <c r="O69" s="21" t="str">
        <f aca="false">IF($A69="","",$A69&amp;"#"&amp;$Q69)</f>
        <v/>
      </c>
      <c r="P69" s="21" t="str">
        <f aca="false">IF($A69="","",IFERROR(MATCH($A69,'Jüri Puan Girişi'!$A$6:$A$55,0),""))</f>
        <v/>
      </c>
      <c r="Q69" s="21" t="str">
        <f aca="false">IF($A69="","",COUNTIF('Öğrenci Listesi'!$A$4:$A69,'Öğrenci Listesi'!$A69))</f>
        <v/>
      </c>
      <c r="R69" s="21" t="str">
        <f aca="false">IF(OR($A69="",$P69="",$Q69=""),"",IFERROR(INDEX('Jüri Puan Girişi'!$A$6:$BF$55,$P69,13+($Q69-1)*9+2),""))</f>
        <v/>
      </c>
    </row>
    <row r="70" customFormat="false" ht="19.5" hidden="false" customHeight="true" outlineLevel="0" collapsed="false">
      <c r="A70" s="21" t="str">
        <f aca="false">IF('Öğrenci Listesi'!$A70="","",'Öğrenci Listesi'!$A70)</f>
        <v/>
      </c>
      <c r="B70" s="21" t="str">
        <f aca="false">IF('Öğrenci Listesi'!$A70="","",'Öğrenci Listesi'!$D70)</f>
        <v/>
      </c>
      <c r="C70" s="23" t="str">
        <f aca="false">IF('Öğrenci Listesi'!$A70="","",'Öğrenci Listesi'!$E70)</f>
        <v/>
      </c>
      <c r="D70" s="21" t="str">
        <f aca="false">IF($A70="","",'Danışman Puan Girişi'!$I70)</f>
        <v/>
      </c>
      <c r="E70" s="21" t="str">
        <f aca="false">IF($A70="","",'Danışman Puan Girişi'!$O70)</f>
        <v/>
      </c>
      <c r="F70" s="21" t="str">
        <f aca="false">IF($A70="","",'Danışman Puan Girişi'!$T70)</f>
        <v/>
      </c>
      <c r="G70" s="21" t="str">
        <f aca="false">IF($A70="","",'Danışman Puan Girişi'!$AB70)</f>
        <v/>
      </c>
      <c r="H70" s="21" t="str">
        <f aca="false">IF($A70="","",IF($P70="","",IFERROR(INDEX('Jüri Puan Girişi'!$I$6:$I$55,$P70),"")))</f>
        <v/>
      </c>
      <c r="I70" s="21" t="str">
        <f aca="false">IF(OR($A70="",$P70="",$Q70=""),"",IFERROR(INDEX('Jüri Puan Girişi'!$A$6:$BF$55,$P70,13+($Q70-1)*9+7),""))</f>
        <v/>
      </c>
      <c r="J70" s="21" t="str">
        <f aca="false">IF($A70="","",IF($P70="","",IFERROR(INDEX('Jüri Puan Girişi'!$M$6:$M$55,$P70),"")))</f>
        <v/>
      </c>
      <c r="K70" s="21" t="str">
        <f aca="false">IF(OR($A70="",$P70="",$Q70=""),"",IFERROR(INDEX('Jüri Puan Girişi'!$A$6:$BF$55,$P70,13+($Q70-1)*9+8),""))</f>
        <v/>
      </c>
      <c r="L70" s="21" t="str">
        <f aca="false">IF(OR($A70="",$P70="",$Q70=""),"",IFERROR(INDEX('Jüri Puan Girişi'!$A$6:$BF$55,$P70,13+($Q70-1)*9+9),""))</f>
        <v/>
      </c>
      <c r="M70" s="21" t="str">
        <f aca="false">IF($A70="","",IF(OR($D70="",$E70="",$F70="",$L70="",AND('Danışman Puan Girişi'!$AD70&lt;&gt;"Evet",$G70="")),"",ROUND($D70*Kılavuz!$C$31+$E70*Kılavuz!$C$32+$F70*Kılavuz!$C$33+(IF('Danışman Puan Girişi'!$AD70="Evet",0,$G70))*Kılavuz!$C$34+$L70*Kılavuz!$C$35,2)))</f>
        <v/>
      </c>
      <c r="N70" s="23" t="str">
        <f aca="false">IF($A70="","",IF($Q70&gt;4,"Kapasite dışı: projede 4’ten fazla öğrenci",IF(OR(COUNTIF('Öğrenci Listesi'!$A$4:$A$253,$A70)&lt;3,COUNTIF('Öğrenci Listesi'!$A$4:$A$253,$A70)&gt;4),"Grup büyüklüğü 3–4 aralığı dışında",IF($B70="","Öğrenci No eksik",IF($C70="","Ad Soyad eksik",IF($D70="","Ara Rapor puanları eksik",IF($E70="","Ara Sunum puanları eksik",IF($F70="","Süreç Takibi puanları eksik",IF(AND('Danışman Puan Girişi'!$AD70&lt;&gt;"Evet",$G70=""),"Final Raporu puanları eksik",IF($L70="",IF(AND($I70="",$K70=""),"Final Sunumu jüri puanları eksik",IF($I70="","Final Sunumu – Jüri 1 puanları eksik","Final Sunumu – Jüri 2 puanları eksik")),IF(AND('Danışman Puan Girişi'!$AD70="Evet",$R70="Katılmadı"),"Tamamlandı (Final Raporu teslim edilmedi: 0 puan; Final Sunumu'na katılmadı: 0 puan)",IF('Danışman Puan Girişi'!$AD70="Evet","Tamamlandı (Final Raporu teslim edilmedi: 0 puan)",IF($R70="Katılmadı","Tamamlandı (Final Sunumu'na katılmadı: 0 puan)","Tamamlandı")))))))))))))</f>
        <v/>
      </c>
      <c r="O70" s="21" t="str">
        <f aca="false">IF($A70="","",$A70&amp;"#"&amp;$Q70)</f>
        <v/>
      </c>
      <c r="P70" s="21" t="str">
        <f aca="false">IF($A70="","",IFERROR(MATCH($A70,'Jüri Puan Girişi'!$A$6:$A$55,0),""))</f>
        <v/>
      </c>
      <c r="Q70" s="21" t="str">
        <f aca="false">IF($A70="","",COUNTIF('Öğrenci Listesi'!$A$4:$A70,'Öğrenci Listesi'!$A70))</f>
        <v/>
      </c>
      <c r="R70" s="21" t="str">
        <f aca="false">IF(OR($A70="",$P70="",$Q70=""),"",IFERROR(INDEX('Jüri Puan Girişi'!$A$6:$BF$55,$P70,13+($Q70-1)*9+2),""))</f>
        <v/>
      </c>
    </row>
    <row r="71" customFormat="false" ht="19.5" hidden="false" customHeight="true" outlineLevel="0" collapsed="false">
      <c r="A71" s="21" t="str">
        <f aca="false">IF('Öğrenci Listesi'!$A71="","",'Öğrenci Listesi'!$A71)</f>
        <v/>
      </c>
      <c r="B71" s="21" t="str">
        <f aca="false">IF('Öğrenci Listesi'!$A71="","",'Öğrenci Listesi'!$D71)</f>
        <v/>
      </c>
      <c r="C71" s="23" t="str">
        <f aca="false">IF('Öğrenci Listesi'!$A71="","",'Öğrenci Listesi'!$E71)</f>
        <v/>
      </c>
      <c r="D71" s="21" t="str">
        <f aca="false">IF($A71="","",'Danışman Puan Girişi'!$I71)</f>
        <v/>
      </c>
      <c r="E71" s="21" t="str">
        <f aca="false">IF($A71="","",'Danışman Puan Girişi'!$O71)</f>
        <v/>
      </c>
      <c r="F71" s="21" t="str">
        <f aca="false">IF($A71="","",'Danışman Puan Girişi'!$T71)</f>
        <v/>
      </c>
      <c r="G71" s="21" t="str">
        <f aca="false">IF($A71="","",'Danışman Puan Girişi'!$AB71)</f>
        <v/>
      </c>
      <c r="H71" s="21" t="str">
        <f aca="false">IF($A71="","",IF($P71="","",IFERROR(INDEX('Jüri Puan Girişi'!$I$6:$I$55,$P71),"")))</f>
        <v/>
      </c>
      <c r="I71" s="21" t="str">
        <f aca="false">IF(OR($A71="",$P71="",$Q71=""),"",IFERROR(INDEX('Jüri Puan Girişi'!$A$6:$BF$55,$P71,13+($Q71-1)*9+7),""))</f>
        <v/>
      </c>
      <c r="J71" s="21" t="str">
        <f aca="false">IF($A71="","",IF($P71="","",IFERROR(INDEX('Jüri Puan Girişi'!$M$6:$M$55,$P71),"")))</f>
        <v/>
      </c>
      <c r="K71" s="21" t="str">
        <f aca="false">IF(OR($A71="",$P71="",$Q71=""),"",IFERROR(INDEX('Jüri Puan Girişi'!$A$6:$BF$55,$P71,13+($Q71-1)*9+8),""))</f>
        <v/>
      </c>
      <c r="L71" s="21" t="str">
        <f aca="false">IF(OR($A71="",$P71="",$Q71=""),"",IFERROR(INDEX('Jüri Puan Girişi'!$A$6:$BF$55,$P71,13+($Q71-1)*9+9),""))</f>
        <v/>
      </c>
      <c r="M71" s="21" t="str">
        <f aca="false">IF($A71="","",IF(OR($D71="",$E71="",$F71="",$L71="",AND('Danışman Puan Girişi'!$AD71&lt;&gt;"Evet",$G71="")),"",ROUND($D71*Kılavuz!$C$31+$E71*Kılavuz!$C$32+$F71*Kılavuz!$C$33+(IF('Danışman Puan Girişi'!$AD71="Evet",0,$G71))*Kılavuz!$C$34+$L71*Kılavuz!$C$35,2)))</f>
        <v/>
      </c>
      <c r="N71" s="23" t="str">
        <f aca="false">IF($A71="","",IF($Q71&gt;4,"Kapasite dışı: projede 4’ten fazla öğrenci",IF(OR(COUNTIF('Öğrenci Listesi'!$A$4:$A$253,$A71)&lt;3,COUNTIF('Öğrenci Listesi'!$A$4:$A$253,$A71)&gt;4),"Grup büyüklüğü 3–4 aralığı dışında",IF($B71="","Öğrenci No eksik",IF($C71="","Ad Soyad eksik",IF($D71="","Ara Rapor puanları eksik",IF($E71="","Ara Sunum puanları eksik",IF($F71="","Süreç Takibi puanları eksik",IF(AND('Danışman Puan Girişi'!$AD71&lt;&gt;"Evet",$G71=""),"Final Raporu puanları eksik",IF($L71="",IF(AND($I71="",$K71=""),"Final Sunumu jüri puanları eksik",IF($I71="","Final Sunumu – Jüri 1 puanları eksik","Final Sunumu – Jüri 2 puanları eksik")),IF(AND('Danışman Puan Girişi'!$AD71="Evet",$R71="Katılmadı"),"Tamamlandı (Final Raporu teslim edilmedi: 0 puan; Final Sunumu'na katılmadı: 0 puan)",IF('Danışman Puan Girişi'!$AD71="Evet","Tamamlandı (Final Raporu teslim edilmedi: 0 puan)",IF($R71="Katılmadı","Tamamlandı (Final Sunumu'na katılmadı: 0 puan)","Tamamlandı")))))))))))))</f>
        <v/>
      </c>
      <c r="O71" s="21" t="str">
        <f aca="false">IF($A71="","",$A71&amp;"#"&amp;$Q71)</f>
        <v/>
      </c>
      <c r="P71" s="21" t="str">
        <f aca="false">IF($A71="","",IFERROR(MATCH($A71,'Jüri Puan Girişi'!$A$6:$A$55,0),""))</f>
        <v/>
      </c>
      <c r="Q71" s="21" t="str">
        <f aca="false">IF($A71="","",COUNTIF('Öğrenci Listesi'!$A$4:$A71,'Öğrenci Listesi'!$A71))</f>
        <v/>
      </c>
      <c r="R71" s="21" t="str">
        <f aca="false">IF(OR($A71="",$P71="",$Q71=""),"",IFERROR(INDEX('Jüri Puan Girişi'!$A$6:$BF$55,$P71,13+($Q71-1)*9+2),""))</f>
        <v/>
      </c>
    </row>
    <row r="72" customFormat="false" ht="19.5" hidden="false" customHeight="true" outlineLevel="0" collapsed="false">
      <c r="A72" s="21" t="str">
        <f aca="false">IF('Öğrenci Listesi'!$A72="","",'Öğrenci Listesi'!$A72)</f>
        <v/>
      </c>
      <c r="B72" s="21" t="str">
        <f aca="false">IF('Öğrenci Listesi'!$A72="","",'Öğrenci Listesi'!$D72)</f>
        <v/>
      </c>
      <c r="C72" s="23" t="str">
        <f aca="false">IF('Öğrenci Listesi'!$A72="","",'Öğrenci Listesi'!$E72)</f>
        <v/>
      </c>
      <c r="D72" s="21" t="str">
        <f aca="false">IF($A72="","",'Danışman Puan Girişi'!$I72)</f>
        <v/>
      </c>
      <c r="E72" s="21" t="str">
        <f aca="false">IF($A72="","",'Danışman Puan Girişi'!$O72)</f>
        <v/>
      </c>
      <c r="F72" s="21" t="str">
        <f aca="false">IF($A72="","",'Danışman Puan Girişi'!$T72)</f>
        <v/>
      </c>
      <c r="G72" s="21" t="str">
        <f aca="false">IF($A72="","",'Danışman Puan Girişi'!$AB72)</f>
        <v/>
      </c>
      <c r="H72" s="21" t="str">
        <f aca="false">IF($A72="","",IF($P72="","",IFERROR(INDEX('Jüri Puan Girişi'!$I$6:$I$55,$P72),"")))</f>
        <v/>
      </c>
      <c r="I72" s="21" t="str">
        <f aca="false">IF(OR($A72="",$P72="",$Q72=""),"",IFERROR(INDEX('Jüri Puan Girişi'!$A$6:$BF$55,$P72,13+($Q72-1)*9+7),""))</f>
        <v/>
      </c>
      <c r="J72" s="21" t="str">
        <f aca="false">IF($A72="","",IF($P72="","",IFERROR(INDEX('Jüri Puan Girişi'!$M$6:$M$55,$P72),"")))</f>
        <v/>
      </c>
      <c r="K72" s="21" t="str">
        <f aca="false">IF(OR($A72="",$P72="",$Q72=""),"",IFERROR(INDEX('Jüri Puan Girişi'!$A$6:$BF$55,$P72,13+($Q72-1)*9+8),""))</f>
        <v/>
      </c>
      <c r="L72" s="21" t="str">
        <f aca="false">IF(OR($A72="",$P72="",$Q72=""),"",IFERROR(INDEX('Jüri Puan Girişi'!$A$6:$BF$55,$P72,13+($Q72-1)*9+9),""))</f>
        <v/>
      </c>
      <c r="M72" s="21" t="str">
        <f aca="false">IF($A72="","",IF(OR($D72="",$E72="",$F72="",$L72="",AND('Danışman Puan Girişi'!$AD72&lt;&gt;"Evet",$G72="")),"",ROUND($D72*Kılavuz!$C$31+$E72*Kılavuz!$C$32+$F72*Kılavuz!$C$33+(IF('Danışman Puan Girişi'!$AD72="Evet",0,$G72))*Kılavuz!$C$34+$L72*Kılavuz!$C$35,2)))</f>
        <v/>
      </c>
      <c r="N72" s="23" t="str">
        <f aca="false">IF($A72="","",IF($Q72&gt;4,"Kapasite dışı: projede 4’ten fazla öğrenci",IF(OR(COUNTIF('Öğrenci Listesi'!$A$4:$A$253,$A72)&lt;3,COUNTIF('Öğrenci Listesi'!$A$4:$A$253,$A72)&gt;4),"Grup büyüklüğü 3–4 aralığı dışında",IF($B72="","Öğrenci No eksik",IF($C72="","Ad Soyad eksik",IF($D72="","Ara Rapor puanları eksik",IF($E72="","Ara Sunum puanları eksik",IF($F72="","Süreç Takibi puanları eksik",IF(AND('Danışman Puan Girişi'!$AD72&lt;&gt;"Evet",$G72=""),"Final Raporu puanları eksik",IF($L72="",IF(AND($I72="",$K72=""),"Final Sunumu jüri puanları eksik",IF($I72="","Final Sunumu – Jüri 1 puanları eksik","Final Sunumu – Jüri 2 puanları eksik")),IF(AND('Danışman Puan Girişi'!$AD72="Evet",$R72="Katılmadı"),"Tamamlandı (Final Raporu teslim edilmedi: 0 puan; Final Sunumu'na katılmadı: 0 puan)",IF('Danışman Puan Girişi'!$AD72="Evet","Tamamlandı (Final Raporu teslim edilmedi: 0 puan)",IF($R72="Katılmadı","Tamamlandı (Final Sunumu'na katılmadı: 0 puan)","Tamamlandı")))))))))))))</f>
        <v/>
      </c>
      <c r="O72" s="21" t="str">
        <f aca="false">IF($A72="","",$A72&amp;"#"&amp;$Q72)</f>
        <v/>
      </c>
      <c r="P72" s="21" t="str">
        <f aca="false">IF($A72="","",IFERROR(MATCH($A72,'Jüri Puan Girişi'!$A$6:$A$55,0),""))</f>
        <v/>
      </c>
      <c r="Q72" s="21" t="str">
        <f aca="false">IF($A72="","",COUNTIF('Öğrenci Listesi'!$A$4:$A72,'Öğrenci Listesi'!$A72))</f>
        <v/>
      </c>
      <c r="R72" s="21" t="str">
        <f aca="false">IF(OR($A72="",$P72="",$Q72=""),"",IFERROR(INDEX('Jüri Puan Girişi'!$A$6:$BF$55,$P72,13+($Q72-1)*9+2),""))</f>
        <v/>
      </c>
    </row>
    <row r="73" customFormat="false" ht="19.5" hidden="false" customHeight="true" outlineLevel="0" collapsed="false">
      <c r="A73" s="21" t="str">
        <f aca="false">IF('Öğrenci Listesi'!$A73="","",'Öğrenci Listesi'!$A73)</f>
        <v/>
      </c>
      <c r="B73" s="21" t="str">
        <f aca="false">IF('Öğrenci Listesi'!$A73="","",'Öğrenci Listesi'!$D73)</f>
        <v/>
      </c>
      <c r="C73" s="23" t="str">
        <f aca="false">IF('Öğrenci Listesi'!$A73="","",'Öğrenci Listesi'!$E73)</f>
        <v/>
      </c>
      <c r="D73" s="21" t="str">
        <f aca="false">IF($A73="","",'Danışman Puan Girişi'!$I73)</f>
        <v/>
      </c>
      <c r="E73" s="21" t="str">
        <f aca="false">IF($A73="","",'Danışman Puan Girişi'!$O73)</f>
        <v/>
      </c>
      <c r="F73" s="21" t="str">
        <f aca="false">IF($A73="","",'Danışman Puan Girişi'!$T73)</f>
        <v/>
      </c>
      <c r="G73" s="21" t="str">
        <f aca="false">IF($A73="","",'Danışman Puan Girişi'!$AB73)</f>
        <v/>
      </c>
      <c r="H73" s="21" t="str">
        <f aca="false">IF($A73="","",IF($P73="","",IFERROR(INDEX('Jüri Puan Girişi'!$I$6:$I$55,$P73),"")))</f>
        <v/>
      </c>
      <c r="I73" s="21" t="str">
        <f aca="false">IF(OR($A73="",$P73="",$Q73=""),"",IFERROR(INDEX('Jüri Puan Girişi'!$A$6:$BF$55,$P73,13+($Q73-1)*9+7),""))</f>
        <v/>
      </c>
      <c r="J73" s="21" t="str">
        <f aca="false">IF($A73="","",IF($P73="","",IFERROR(INDEX('Jüri Puan Girişi'!$M$6:$M$55,$P73),"")))</f>
        <v/>
      </c>
      <c r="K73" s="21" t="str">
        <f aca="false">IF(OR($A73="",$P73="",$Q73=""),"",IFERROR(INDEX('Jüri Puan Girişi'!$A$6:$BF$55,$P73,13+($Q73-1)*9+8),""))</f>
        <v/>
      </c>
      <c r="L73" s="21" t="str">
        <f aca="false">IF(OR($A73="",$P73="",$Q73=""),"",IFERROR(INDEX('Jüri Puan Girişi'!$A$6:$BF$55,$P73,13+($Q73-1)*9+9),""))</f>
        <v/>
      </c>
      <c r="M73" s="21" t="str">
        <f aca="false">IF($A73="","",IF(OR($D73="",$E73="",$F73="",$L73="",AND('Danışman Puan Girişi'!$AD73&lt;&gt;"Evet",$G73="")),"",ROUND($D73*Kılavuz!$C$31+$E73*Kılavuz!$C$32+$F73*Kılavuz!$C$33+(IF('Danışman Puan Girişi'!$AD73="Evet",0,$G73))*Kılavuz!$C$34+$L73*Kılavuz!$C$35,2)))</f>
        <v/>
      </c>
      <c r="N73" s="23" t="str">
        <f aca="false">IF($A73="","",IF($Q73&gt;4,"Kapasite dışı: projede 4’ten fazla öğrenci",IF(OR(COUNTIF('Öğrenci Listesi'!$A$4:$A$253,$A73)&lt;3,COUNTIF('Öğrenci Listesi'!$A$4:$A$253,$A73)&gt;4),"Grup büyüklüğü 3–4 aralığı dışında",IF($B73="","Öğrenci No eksik",IF($C73="","Ad Soyad eksik",IF($D73="","Ara Rapor puanları eksik",IF($E73="","Ara Sunum puanları eksik",IF($F73="","Süreç Takibi puanları eksik",IF(AND('Danışman Puan Girişi'!$AD73&lt;&gt;"Evet",$G73=""),"Final Raporu puanları eksik",IF($L73="",IF(AND($I73="",$K73=""),"Final Sunumu jüri puanları eksik",IF($I73="","Final Sunumu – Jüri 1 puanları eksik","Final Sunumu – Jüri 2 puanları eksik")),IF(AND('Danışman Puan Girişi'!$AD73="Evet",$R73="Katılmadı"),"Tamamlandı (Final Raporu teslim edilmedi: 0 puan; Final Sunumu'na katılmadı: 0 puan)",IF('Danışman Puan Girişi'!$AD73="Evet","Tamamlandı (Final Raporu teslim edilmedi: 0 puan)",IF($R73="Katılmadı","Tamamlandı (Final Sunumu'na katılmadı: 0 puan)","Tamamlandı")))))))))))))</f>
        <v/>
      </c>
      <c r="O73" s="21" t="str">
        <f aca="false">IF($A73="","",$A73&amp;"#"&amp;$Q73)</f>
        <v/>
      </c>
      <c r="P73" s="21" t="str">
        <f aca="false">IF($A73="","",IFERROR(MATCH($A73,'Jüri Puan Girişi'!$A$6:$A$55,0),""))</f>
        <v/>
      </c>
      <c r="Q73" s="21" t="str">
        <f aca="false">IF($A73="","",COUNTIF('Öğrenci Listesi'!$A$4:$A73,'Öğrenci Listesi'!$A73))</f>
        <v/>
      </c>
      <c r="R73" s="21" t="str">
        <f aca="false">IF(OR($A73="",$P73="",$Q73=""),"",IFERROR(INDEX('Jüri Puan Girişi'!$A$6:$BF$55,$P73,13+($Q73-1)*9+2),""))</f>
        <v/>
      </c>
    </row>
    <row r="74" customFormat="false" ht="19.5" hidden="false" customHeight="true" outlineLevel="0" collapsed="false">
      <c r="A74" s="21" t="str">
        <f aca="false">IF('Öğrenci Listesi'!$A74="","",'Öğrenci Listesi'!$A74)</f>
        <v/>
      </c>
      <c r="B74" s="21" t="str">
        <f aca="false">IF('Öğrenci Listesi'!$A74="","",'Öğrenci Listesi'!$D74)</f>
        <v/>
      </c>
      <c r="C74" s="23" t="str">
        <f aca="false">IF('Öğrenci Listesi'!$A74="","",'Öğrenci Listesi'!$E74)</f>
        <v/>
      </c>
      <c r="D74" s="21" t="str">
        <f aca="false">IF($A74="","",'Danışman Puan Girişi'!$I74)</f>
        <v/>
      </c>
      <c r="E74" s="21" t="str">
        <f aca="false">IF($A74="","",'Danışman Puan Girişi'!$O74)</f>
        <v/>
      </c>
      <c r="F74" s="21" t="str">
        <f aca="false">IF($A74="","",'Danışman Puan Girişi'!$T74)</f>
        <v/>
      </c>
      <c r="G74" s="21" t="str">
        <f aca="false">IF($A74="","",'Danışman Puan Girişi'!$AB74)</f>
        <v/>
      </c>
      <c r="H74" s="21" t="str">
        <f aca="false">IF($A74="","",IF($P74="","",IFERROR(INDEX('Jüri Puan Girişi'!$I$6:$I$55,$P74),"")))</f>
        <v/>
      </c>
      <c r="I74" s="21" t="str">
        <f aca="false">IF(OR($A74="",$P74="",$Q74=""),"",IFERROR(INDEX('Jüri Puan Girişi'!$A$6:$BF$55,$P74,13+($Q74-1)*9+7),""))</f>
        <v/>
      </c>
      <c r="J74" s="21" t="str">
        <f aca="false">IF($A74="","",IF($P74="","",IFERROR(INDEX('Jüri Puan Girişi'!$M$6:$M$55,$P74),"")))</f>
        <v/>
      </c>
      <c r="K74" s="21" t="str">
        <f aca="false">IF(OR($A74="",$P74="",$Q74=""),"",IFERROR(INDEX('Jüri Puan Girişi'!$A$6:$BF$55,$P74,13+($Q74-1)*9+8),""))</f>
        <v/>
      </c>
      <c r="L74" s="21" t="str">
        <f aca="false">IF(OR($A74="",$P74="",$Q74=""),"",IFERROR(INDEX('Jüri Puan Girişi'!$A$6:$BF$55,$P74,13+($Q74-1)*9+9),""))</f>
        <v/>
      </c>
      <c r="M74" s="21" t="str">
        <f aca="false">IF($A74="","",IF(OR($D74="",$E74="",$F74="",$L74="",AND('Danışman Puan Girişi'!$AD74&lt;&gt;"Evet",$G74="")),"",ROUND($D74*Kılavuz!$C$31+$E74*Kılavuz!$C$32+$F74*Kılavuz!$C$33+(IF('Danışman Puan Girişi'!$AD74="Evet",0,$G74))*Kılavuz!$C$34+$L74*Kılavuz!$C$35,2)))</f>
        <v/>
      </c>
      <c r="N74" s="23" t="str">
        <f aca="false">IF($A74="","",IF($Q74&gt;4,"Kapasite dışı: projede 4’ten fazla öğrenci",IF(OR(COUNTIF('Öğrenci Listesi'!$A$4:$A$253,$A74)&lt;3,COUNTIF('Öğrenci Listesi'!$A$4:$A$253,$A74)&gt;4),"Grup büyüklüğü 3–4 aralığı dışında",IF($B74="","Öğrenci No eksik",IF($C74="","Ad Soyad eksik",IF($D74="","Ara Rapor puanları eksik",IF($E74="","Ara Sunum puanları eksik",IF($F74="","Süreç Takibi puanları eksik",IF(AND('Danışman Puan Girişi'!$AD74&lt;&gt;"Evet",$G74=""),"Final Raporu puanları eksik",IF($L74="",IF(AND($I74="",$K74=""),"Final Sunumu jüri puanları eksik",IF($I74="","Final Sunumu – Jüri 1 puanları eksik","Final Sunumu – Jüri 2 puanları eksik")),IF(AND('Danışman Puan Girişi'!$AD74="Evet",$R74="Katılmadı"),"Tamamlandı (Final Raporu teslim edilmedi: 0 puan; Final Sunumu'na katılmadı: 0 puan)",IF('Danışman Puan Girişi'!$AD74="Evet","Tamamlandı (Final Raporu teslim edilmedi: 0 puan)",IF($R74="Katılmadı","Tamamlandı (Final Sunumu'na katılmadı: 0 puan)","Tamamlandı")))))))))))))</f>
        <v/>
      </c>
      <c r="O74" s="21" t="str">
        <f aca="false">IF($A74="","",$A74&amp;"#"&amp;$Q74)</f>
        <v/>
      </c>
      <c r="P74" s="21" t="str">
        <f aca="false">IF($A74="","",IFERROR(MATCH($A74,'Jüri Puan Girişi'!$A$6:$A$55,0),""))</f>
        <v/>
      </c>
      <c r="Q74" s="21" t="str">
        <f aca="false">IF($A74="","",COUNTIF('Öğrenci Listesi'!$A$4:$A74,'Öğrenci Listesi'!$A74))</f>
        <v/>
      </c>
      <c r="R74" s="21" t="str">
        <f aca="false">IF(OR($A74="",$P74="",$Q74=""),"",IFERROR(INDEX('Jüri Puan Girişi'!$A$6:$BF$55,$P74,13+($Q74-1)*9+2),""))</f>
        <v/>
      </c>
    </row>
    <row r="75" customFormat="false" ht="19.5" hidden="false" customHeight="true" outlineLevel="0" collapsed="false">
      <c r="A75" s="21" t="str">
        <f aca="false">IF('Öğrenci Listesi'!$A75="","",'Öğrenci Listesi'!$A75)</f>
        <v/>
      </c>
      <c r="B75" s="21" t="str">
        <f aca="false">IF('Öğrenci Listesi'!$A75="","",'Öğrenci Listesi'!$D75)</f>
        <v/>
      </c>
      <c r="C75" s="23" t="str">
        <f aca="false">IF('Öğrenci Listesi'!$A75="","",'Öğrenci Listesi'!$E75)</f>
        <v/>
      </c>
      <c r="D75" s="21" t="str">
        <f aca="false">IF($A75="","",'Danışman Puan Girişi'!$I75)</f>
        <v/>
      </c>
      <c r="E75" s="21" t="str">
        <f aca="false">IF($A75="","",'Danışman Puan Girişi'!$O75)</f>
        <v/>
      </c>
      <c r="F75" s="21" t="str">
        <f aca="false">IF($A75="","",'Danışman Puan Girişi'!$T75)</f>
        <v/>
      </c>
      <c r="G75" s="21" t="str">
        <f aca="false">IF($A75="","",'Danışman Puan Girişi'!$AB75)</f>
        <v/>
      </c>
      <c r="H75" s="21" t="str">
        <f aca="false">IF($A75="","",IF($P75="","",IFERROR(INDEX('Jüri Puan Girişi'!$I$6:$I$55,$P75),"")))</f>
        <v/>
      </c>
      <c r="I75" s="21" t="str">
        <f aca="false">IF(OR($A75="",$P75="",$Q75=""),"",IFERROR(INDEX('Jüri Puan Girişi'!$A$6:$BF$55,$P75,13+($Q75-1)*9+7),""))</f>
        <v/>
      </c>
      <c r="J75" s="21" t="str">
        <f aca="false">IF($A75="","",IF($P75="","",IFERROR(INDEX('Jüri Puan Girişi'!$M$6:$M$55,$P75),"")))</f>
        <v/>
      </c>
      <c r="K75" s="21" t="str">
        <f aca="false">IF(OR($A75="",$P75="",$Q75=""),"",IFERROR(INDEX('Jüri Puan Girişi'!$A$6:$BF$55,$P75,13+($Q75-1)*9+8),""))</f>
        <v/>
      </c>
      <c r="L75" s="21" t="str">
        <f aca="false">IF(OR($A75="",$P75="",$Q75=""),"",IFERROR(INDEX('Jüri Puan Girişi'!$A$6:$BF$55,$P75,13+($Q75-1)*9+9),""))</f>
        <v/>
      </c>
      <c r="M75" s="21" t="str">
        <f aca="false">IF($A75="","",IF(OR($D75="",$E75="",$F75="",$L75="",AND('Danışman Puan Girişi'!$AD75&lt;&gt;"Evet",$G75="")),"",ROUND($D75*Kılavuz!$C$31+$E75*Kılavuz!$C$32+$F75*Kılavuz!$C$33+(IF('Danışman Puan Girişi'!$AD75="Evet",0,$G75))*Kılavuz!$C$34+$L75*Kılavuz!$C$35,2)))</f>
        <v/>
      </c>
      <c r="N75" s="23" t="str">
        <f aca="false">IF($A75="","",IF($Q75&gt;4,"Kapasite dışı: projede 4’ten fazla öğrenci",IF(OR(COUNTIF('Öğrenci Listesi'!$A$4:$A$253,$A75)&lt;3,COUNTIF('Öğrenci Listesi'!$A$4:$A$253,$A75)&gt;4),"Grup büyüklüğü 3–4 aralığı dışında",IF($B75="","Öğrenci No eksik",IF($C75="","Ad Soyad eksik",IF($D75="","Ara Rapor puanları eksik",IF($E75="","Ara Sunum puanları eksik",IF($F75="","Süreç Takibi puanları eksik",IF(AND('Danışman Puan Girişi'!$AD75&lt;&gt;"Evet",$G75=""),"Final Raporu puanları eksik",IF($L75="",IF(AND($I75="",$K75=""),"Final Sunumu jüri puanları eksik",IF($I75="","Final Sunumu – Jüri 1 puanları eksik","Final Sunumu – Jüri 2 puanları eksik")),IF(AND('Danışman Puan Girişi'!$AD75="Evet",$R75="Katılmadı"),"Tamamlandı (Final Raporu teslim edilmedi: 0 puan; Final Sunumu'na katılmadı: 0 puan)",IF('Danışman Puan Girişi'!$AD75="Evet","Tamamlandı (Final Raporu teslim edilmedi: 0 puan)",IF($R75="Katılmadı","Tamamlandı (Final Sunumu'na katılmadı: 0 puan)","Tamamlandı")))))))))))))</f>
        <v/>
      </c>
      <c r="O75" s="21" t="str">
        <f aca="false">IF($A75="","",$A75&amp;"#"&amp;$Q75)</f>
        <v/>
      </c>
      <c r="P75" s="21" t="str">
        <f aca="false">IF($A75="","",IFERROR(MATCH($A75,'Jüri Puan Girişi'!$A$6:$A$55,0),""))</f>
        <v/>
      </c>
      <c r="Q75" s="21" t="str">
        <f aca="false">IF($A75="","",COUNTIF('Öğrenci Listesi'!$A$4:$A75,'Öğrenci Listesi'!$A75))</f>
        <v/>
      </c>
      <c r="R75" s="21" t="str">
        <f aca="false">IF(OR($A75="",$P75="",$Q75=""),"",IFERROR(INDEX('Jüri Puan Girişi'!$A$6:$BF$55,$P75,13+($Q75-1)*9+2),""))</f>
        <v/>
      </c>
    </row>
    <row r="76" customFormat="false" ht="19.5" hidden="false" customHeight="true" outlineLevel="0" collapsed="false">
      <c r="A76" s="21" t="str">
        <f aca="false">IF('Öğrenci Listesi'!$A76="","",'Öğrenci Listesi'!$A76)</f>
        <v/>
      </c>
      <c r="B76" s="21" t="str">
        <f aca="false">IF('Öğrenci Listesi'!$A76="","",'Öğrenci Listesi'!$D76)</f>
        <v/>
      </c>
      <c r="C76" s="23" t="str">
        <f aca="false">IF('Öğrenci Listesi'!$A76="","",'Öğrenci Listesi'!$E76)</f>
        <v/>
      </c>
      <c r="D76" s="21" t="str">
        <f aca="false">IF($A76="","",'Danışman Puan Girişi'!$I76)</f>
        <v/>
      </c>
      <c r="E76" s="21" t="str">
        <f aca="false">IF($A76="","",'Danışman Puan Girişi'!$O76)</f>
        <v/>
      </c>
      <c r="F76" s="21" t="str">
        <f aca="false">IF($A76="","",'Danışman Puan Girişi'!$T76)</f>
        <v/>
      </c>
      <c r="G76" s="21" t="str">
        <f aca="false">IF($A76="","",'Danışman Puan Girişi'!$AB76)</f>
        <v/>
      </c>
      <c r="H76" s="21" t="str">
        <f aca="false">IF($A76="","",IF($P76="","",IFERROR(INDEX('Jüri Puan Girişi'!$I$6:$I$55,$P76),"")))</f>
        <v/>
      </c>
      <c r="I76" s="21" t="str">
        <f aca="false">IF(OR($A76="",$P76="",$Q76=""),"",IFERROR(INDEX('Jüri Puan Girişi'!$A$6:$BF$55,$P76,13+($Q76-1)*9+7),""))</f>
        <v/>
      </c>
      <c r="J76" s="21" t="str">
        <f aca="false">IF($A76="","",IF($P76="","",IFERROR(INDEX('Jüri Puan Girişi'!$M$6:$M$55,$P76),"")))</f>
        <v/>
      </c>
      <c r="K76" s="21" t="str">
        <f aca="false">IF(OR($A76="",$P76="",$Q76=""),"",IFERROR(INDEX('Jüri Puan Girişi'!$A$6:$BF$55,$P76,13+($Q76-1)*9+8),""))</f>
        <v/>
      </c>
      <c r="L76" s="21" t="str">
        <f aca="false">IF(OR($A76="",$P76="",$Q76=""),"",IFERROR(INDEX('Jüri Puan Girişi'!$A$6:$BF$55,$P76,13+($Q76-1)*9+9),""))</f>
        <v/>
      </c>
      <c r="M76" s="21" t="str">
        <f aca="false">IF($A76="","",IF(OR($D76="",$E76="",$F76="",$L76="",AND('Danışman Puan Girişi'!$AD76&lt;&gt;"Evet",$G76="")),"",ROUND($D76*Kılavuz!$C$31+$E76*Kılavuz!$C$32+$F76*Kılavuz!$C$33+(IF('Danışman Puan Girişi'!$AD76="Evet",0,$G76))*Kılavuz!$C$34+$L76*Kılavuz!$C$35,2)))</f>
        <v/>
      </c>
      <c r="N76" s="23" t="str">
        <f aca="false">IF($A76="","",IF($Q76&gt;4,"Kapasite dışı: projede 4’ten fazla öğrenci",IF(OR(COUNTIF('Öğrenci Listesi'!$A$4:$A$253,$A76)&lt;3,COUNTIF('Öğrenci Listesi'!$A$4:$A$253,$A76)&gt;4),"Grup büyüklüğü 3–4 aralığı dışında",IF($B76="","Öğrenci No eksik",IF($C76="","Ad Soyad eksik",IF($D76="","Ara Rapor puanları eksik",IF($E76="","Ara Sunum puanları eksik",IF($F76="","Süreç Takibi puanları eksik",IF(AND('Danışman Puan Girişi'!$AD76&lt;&gt;"Evet",$G76=""),"Final Raporu puanları eksik",IF($L76="",IF(AND($I76="",$K76=""),"Final Sunumu jüri puanları eksik",IF($I76="","Final Sunumu – Jüri 1 puanları eksik","Final Sunumu – Jüri 2 puanları eksik")),IF(AND('Danışman Puan Girişi'!$AD76="Evet",$R76="Katılmadı"),"Tamamlandı (Final Raporu teslim edilmedi: 0 puan; Final Sunumu'na katılmadı: 0 puan)",IF('Danışman Puan Girişi'!$AD76="Evet","Tamamlandı (Final Raporu teslim edilmedi: 0 puan)",IF($R76="Katılmadı","Tamamlandı (Final Sunumu'na katılmadı: 0 puan)","Tamamlandı")))))))))))))</f>
        <v/>
      </c>
      <c r="O76" s="21" t="str">
        <f aca="false">IF($A76="","",$A76&amp;"#"&amp;$Q76)</f>
        <v/>
      </c>
      <c r="P76" s="21" t="str">
        <f aca="false">IF($A76="","",IFERROR(MATCH($A76,'Jüri Puan Girişi'!$A$6:$A$55,0),""))</f>
        <v/>
      </c>
      <c r="Q76" s="21" t="str">
        <f aca="false">IF($A76="","",COUNTIF('Öğrenci Listesi'!$A$4:$A76,'Öğrenci Listesi'!$A76))</f>
        <v/>
      </c>
      <c r="R76" s="21" t="str">
        <f aca="false">IF(OR($A76="",$P76="",$Q76=""),"",IFERROR(INDEX('Jüri Puan Girişi'!$A$6:$BF$55,$P76,13+($Q76-1)*9+2),""))</f>
        <v/>
      </c>
    </row>
    <row r="77" customFormat="false" ht="19.5" hidden="false" customHeight="true" outlineLevel="0" collapsed="false">
      <c r="A77" s="21" t="str">
        <f aca="false">IF('Öğrenci Listesi'!$A77="","",'Öğrenci Listesi'!$A77)</f>
        <v/>
      </c>
      <c r="B77" s="21" t="str">
        <f aca="false">IF('Öğrenci Listesi'!$A77="","",'Öğrenci Listesi'!$D77)</f>
        <v/>
      </c>
      <c r="C77" s="23" t="str">
        <f aca="false">IF('Öğrenci Listesi'!$A77="","",'Öğrenci Listesi'!$E77)</f>
        <v/>
      </c>
      <c r="D77" s="21" t="str">
        <f aca="false">IF($A77="","",'Danışman Puan Girişi'!$I77)</f>
        <v/>
      </c>
      <c r="E77" s="21" t="str">
        <f aca="false">IF($A77="","",'Danışman Puan Girişi'!$O77)</f>
        <v/>
      </c>
      <c r="F77" s="21" t="str">
        <f aca="false">IF($A77="","",'Danışman Puan Girişi'!$T77)</f>
        <v/>
      </c>
      <c r="G77" s="21" t="str">
        <f aca="false">IF($A77="","",'Danışman Puan Girişi'!$AB77)</f>
        <v/>
      </c>
      <c r="H77" s="21" t="str">
        <f aca="false">IF($A77="","",IF($P77="","",IFERROR(INDEX('Jüri Puan Girişi'!$I$6:$I$55,$P77),"")))</f>
        <v/>
      </c>
      <c r="I77" s="21" t="str">
        <f aca="false">IF(OR($A77="",$P77="",$Q77=""),"",IFERROR(INDEX('Jüri Puan Girişi'!$A$6:$BF$55,$P77,13+($Q77-1)*9+7),""))</f>
        <v/>
      </c>
      <c r="J77" s="21" t="str">
        <f aca="false">IF($A77="","",IF($P77="","",IFERROR(INDEX('Jüri Puan Girişi'!$M$6:$M$55,$P77),"")))</f>
        <v/>
      </c>
      <c r="K77" s="21" t="str">
        <f aca="false">IF(OR($A77="",$P77="",$Q77=""),"",IFERROR(INDEX('Jüri Puan Girişi'!$A$6:$BF$55,$P77,13+($Q77-1)*9+8),""))</f>
        <v/>
      </c>
      <c r="L77" s="21" t="str">
        <f aca="false">IF(OR($A77="",$P77="",$Q77=""),"",IFERROR(INDEX('Jüri Puan Girişi'!$A$6:$BF$55,$P77,13+($Q77-1)*9+9),""))</f>
        <v/>
      </c>
      <c r="M77" s="21" t="str">
        <f aca="false">IF($A77="","",IF(OR($D77="",$E77="",$F77="",$L77="",AND('Danışman Puan Girişi'!$AD77&lt;&gt;"Evet",$G77="")),"",ROUND($D77*Kılavuz!$C$31+$E77*Kılavuz!$C$32+$F77*Kılavuz!$C$33+(IF('Danışman Puan Girişi'!$AD77="Evet",0,$G77))*Kılavuz!$C$34+$L77*Kılavuz!$C$35,2)))</f>
        <v/>
      </c>
      <c r="N77" s="23" t="str">
        <f aca="false">IF($A77="","",IF($Q77&gt;4,"Kapasite dışı: projede 4’ten fazla öğrenci",IF(OR(COUNTIF('Öğrenci Listesi'!$A$4:$A$253,$A77)&lt;3,COUNTIF('Öğrenci Listesi'!$A$4:$A$253,$A77)&gt;4),"Grup büyüklüğü 3–4 aralığı dışında",IF($B77="","Öğrenci No eksik",IF($C77="","Ad Soyad eksik",IF($D77="","Ara Rapor puanları eksik",IF($E77="","Ara Sunum puanları eksik",IF($F77="","Süreç Takibi puanları eksik",IF(AND('Danışman Puan Girişi'!$AD77&lt;&gt;"Evet",$G77=""),"Final Raporu puanları eksik",IF($L77="",IF(AND($I77="",$K77=""),"Final Sunumu jüri puanları eksik",IF($I77="","Final Sunumu – Jüri 1 puanları eksik","Final Sunumu – Jüri 2 puanları eksik")),IF(AND('Danışman Puan Girişi'!$AD77="Evet",$R77="Katılmadı"),"Tamamlandı (Final Raporu teslim edilmedi: 0 puan; Final Sunumu'na katılmadı: 0 puan)",IF('Danışman Puan Girişi'!$AD77="Evet","Tamamlandı (Final Raporu teslim edilmedi: 0 puan)",IF($R77="Katılmadı","Tamamlandı (Final Sunumu'na katılmadı: 0 puan)","Tamamlandı")))))))))))))</f>
        <v/>
      </c>
      <c r="O77" s="21" t="str">
        <f aca="false">IF($A77="","",$A77&amp;"#"&amp;$Q77)</f>
        <v/>
      </c>
      <c r="P77" s="21" t="str">
        <f aca="false">IF($A77="","",IFERROR(MATCH($A77,'Jüri Puan Girişi'!$A$6:$A$55,0),""))</f>
        <v/>
      </c>
      <c r="Q77" s="21" t="str">
        <f aca="false">IF($A77="","",COUNTIF('Öğrenci Listesi'!$A$4:$A77,'Öğrenci Listesi'!$A77))</f>
        <v/>
      </c>
      <c r="R77" s="21" t="str">
        <f aca="false">IF(OR($A77="",$P77="",$Q77=""),"",IFERROR(INDEX('Jüri Puan Girişi'!$A$6:$BF$55,$P77,13+($Q77-1)*9+2),""))</f>
        <v/>
      </c>
    </row>
    <row r="78" customFormat="false" ht="19.5" hidden="false" customHeight="true" outlineLevel="0" collapsed="false">
      <c r="A78" s="21" t="str">
        <f aca="false">IF('Öğrenci Listesi'!$A78="","",'Öğrenci Listesi'!$A78)</f>
        <v/>
      </c>
      <c r="B78" s="21" t="str">
        <f aca="false">IF('Öğrenci Listesi'!$A78="","",'Öğrenci Listesi'!$D78)</f>
        <v/>
      </c>
      <c r="C78" s="23" t="str">
        <f aca="false">IF('Öğrenci Listesi'!$A78="","",'Öğrenci Listesi'!$E78)</f>
        <v/>
      </c>
      <c r="D78" s="21" t="str">
        <f aca="false">IF($A78="","",'Danışman Puan Girişi'!$I78)</f>
        <v/>
      </c>
      <c r="E78" s="21" t="str">
        <f aca="false">IF($A78="","",'Danışman Puan Girişi'!$O78)</f>
        <v/>
      </c>
      <c r="F78" s="21" t="str">
        <f aca="false">IF($A78="","",'Danışman Puan Girişi'!$T78)</f>
        <v/>
      </c>
      <c r="G78" s="21" t="str">
        <f aca="false">IF($A78="","",'Danışman Puan Girişi'!$AB78)</f>
        <v/>
      </c>
      <c r="H78" s="21" t="str">
        <f aca="false">IF($A78="","",IF($P78="","",IFERROR(INDEX('Jüri Puan Girişi'!$I$6:$I$55,$P78),"")))</f>
        <v/>
      </c>
      <c r="I78" s="21" t="str">
        <f aca="false">IF(OR($A78="",$P78="",$Q78=""),"",IFERROR(INDEX('Jüri Puan Girişi'!$A$6:$BF$55,$P78,13+($Q78-1)*9+7),""))</f>
        <v/>
      </c>
      <c r="J78" s="21" t="str">
        <f aca="false">IF($A78="","",IF($P78="","",IFERROR(INDEX('Jüri Puan Girişi'!$M$6:$M$55,$P78),"")))</f>
        <v/>
      </c>
      <c r="K78" s="21" t="str">
        <f aca="false">IF(OR($A78="",$P78="",$Q78=""),"",IFERROR(INDEX('Jüri Puan Girişi'!$A$6:$BF$55,$P78,13+($Q78-1)*9+8),""))</f>
        <v/>
      </c>
      <c r="L78" s="21" t="str">
        <f aca="false">IF(OR($A78="",$P78="",$Q78=""),"",IFERROR(INDEX('Jüri Puan Girişi'!$A$6:$BF$55,$P78,13+($Q78-1)*9+9),""))</f>
        <v/>
      </c>
      <c r="M78" s="21" t="str">
        <f aca="false">IF($A78="","",IF(OR($D78="",$E78="",$F78="",$L78="",AND('Danışman Puan Girişi'!$AD78&lt;&gt;"Evet",$G78="")),"",ROUND($D78*Kılavuz!$C$31+$E78*Kılavuz!$C$32+$F78*Kılavuz!$C$33+(IF('Danışman Puan Girişi'!$AD78="Evet",0,$G78))*Kılavuz!$C$34+$L78*Kılavuz!$C$35,2)))</f>
        <v/>
      </c>
      <c r="N78" s="23" t="str">
        <f aca="false">IF($A78="","",IF($Q78&gt;4,"Kapasite dışı: projede 4’ten fazla öğrenci",IF(OR(COUNTIF('Öğrenci Listesi'!$A$4:$A$253,$A78)&lt;3,COUNTIF('Öğrenci Listesi'!$A$4:$A$253,$A78)&gt;4),"Grup büyüklüğü 3–4 aralığı dışında",IF($B78="","Öğrenci No eksik",IF($C78="","Ad Soyad eksik",IF($D78="","Ara Rapor puanları eksik",IF($E78="","Ara Sunum puanları eksik",IF($F78="","Süreç Takibi puanları eksik",IF(AND('Danışman Puan Girişi'!$AD78&lt;&gt;"Evet",$G78=""),"Final Raporu puanları eksik",IF($L78="",IF(AND($I78="",$K78=""),"Final Sunumu jüri puanları eksik",IF($I78="","Final Sunumu – Jüri 1 puanları eksik","Final Sunumu – Jüri 2 puanları eksik")),IF(AND('Danışman Puan Girişi'!$AD78="Evet",$R78="Katılmadı"),"Tamamlandı (Final Raporu teslim edilmedi: 0 puan; Final Sunumu'na katılmadı: 0 puan)",IF('Danışman Puan Girişi'!$AD78="Evet","Tamamlandı (Final Raporu teslim edilmedi: 0 puan)",IF($R78="Katılmadı","Tamamlandı (Final Sunumu'na katılmadı: 0 puan)","Tamamlandı")))))))))))))</f>
        <v/>
      </c>
      <c r="O78" s="21" t="str">
        <f aca="false">IF($A78="","",$A78&amp;"#"&amp;$Q78)</f>
        <v/>
      </c>
      <c r="P78" s="21" t="str">
        <f aca="false">IF($A78="","",IFERROR(MATCH($A78,'Jüri Puan Girişi'!$A$6:$A$55,0),""))</f>
        <v/>
      </c>
      <c r="Q78" s="21" t="str">
        <f aca="false">IF($A78="","",COUNTIF('Öğrenci Listesi'!$A$4:$A78,'Öğrenci Listesi'!$A78))</f>
        <v/>
      </c>
      <c r="R78" s="21" t="str">
        <f aca="false">IF(OR($A78="",$P78="",$Q78=""),"",IFERROR(INDEX('Jüri Puan Girişi'!$A$6:$BF$55,$P78,13+($Q78-1)*9+2),""))</f>
        <v/>
      </c>
    </row>
    <row r="79" customFormat="false" ht="19.5" hidden="false" customHeight="true" outlineLevel="0" collapsed="false">
      <c r="A79" s="21" t="str">
        <f aca="false">IF('Öğrenci Listesi'!$A79="","",'Öğrenci Listesi'!$A79)</f>
        <v/>
      </c>
      <c r="B79" s="21" t="str">
        <f aca="false">IF('Öğrenci Listesi'!$A79="","",'Öğrenci Listesi'!$D79)</f>
        <v/>
      </c>
      <c r="C79" s="23" t="str">
        <f aca="false">IF('Öğrenci Listesi'!$A79="","",'Öğrenci Listesi'!$E79)</f>
        <v/>
      </c>
      <c r="D79" s="21" t="str">
        <f aca="false">IF($A79="","",'Danışman Puan Girişi'!$I79)</f>
        <v/>
      </c>
      <c r="E79" s="21" t="str">
        <f aca="false">IF($A79="","",'Danışman Puan Girişi'!$O79)</f>
        <v/>
      </c>
      <c r="F79" s="21" t="str">
        <f aca="false">IF($A79="","",'Danışman Puan Girişi'!$T79)</f>
        <v/>
      </c>
      <c r="G79" s="21" t="str">
        <f aca="false">IF($A79="","",'Danışman Puan Girişi'!$AB79)</f>
        <v/>
      </c>
      <c r="H79" s="21" t="str">
        <f aca="false">IF($A79="","",IF($P79="","",IFERROR(INDEX('Jüri Puan Girişi'!$I$6:$I$55,$P79),"")))</f>
        <v/>
      </c>
      <c r="I79" s="21" t="str">
        <f aca="false">IF(OR($A79="",$P79="",$Q79=""),"",IFERROR(INDEX('Jüri Puan Girişi'!$A$6:$BF$55,$P79,13+($Q79-1)*9+7),""))</f>
        <v/>
      </c>
      <c r="J79" s="21" t="str">
        <f aca="false">IF($A79="","",IF($P79="","",IFERROR(INDEX('Jüri Puan Girişi'!$M$6:$M$55,$P79),"")))</f>
        <v/>
      </c>
      <c r="K79" s="21" t="str">
        <f aca="false">IF(OR($A79="",$P79="",$Q79=""),"",IFERROR(INDEX('Jüri Puan Girişi'!$A$6:$BF$55,$P79,13+($Q79-1)*9+8),""))</f>
        <v/>
      </c>
      <c r="L79" s="21" t="str">
        <f aca="false">IF(OR($A79="",$P79="",$Q79=""),"",IFERROR(INDEX('Jüri Puan Girişi'!$A$6:$BF$55,$P79,13+($Q79-1)*9+9),""))</f>
        <v/>
      </c>
      <c r="M79" s="21" t="str">
        <f aca="false">IF($A79="","",IF(OR($D79="",$E79="",$F79="",$L79="",AND('Danışman Puan Girişi'!$AD79&lt;&gt;"Evet",$G79="")),"",ROUND($D79*Kılavuz!$C$31+$E79*Kılavuz!$C$32+$F79*Kılavuz!$C$33+(IF('Danışman Puan Girişi'!$AD79="Evet",0,$G79))*Kılavuz!$C$34+$L79*Kılavuz!$C$35,2)))</f>
        <v/>
      </c>
      <c r="N79" s="23" t="str">
        <f aca="false">IF($A79="","",IF($Q79&gt;4,"Kapasite dışı: projede 4’ten fazla öğrenci",IF(OR(COUNTIF('Öğrenci Listesi'!$A$4:$A$253,$A79)&lt;3,COUNTIF('Öğrenci Listesi'!$A$4:$A$253,$A79)&gt;4),"Grup büyüklüğü 3–4 aralığı dışında",IF($B79="","Öğrenci No eksik",IF($C79="","Ad Soyad eksik",IF($D79="","Ara Rapor puanları eksik",IF($E79="","Ara Sunum puanları eksik",IF($F79="","Süreç Takibi puanları eksik",IF(AND('Danışman Puan Girişi'!$AD79&lt;&gt;"Evet",$G79=""),"Final Raporu puanları eksik",IF($L79="",IF(AND($I79="",$K79=""),"Final Sunumu jüri puanları eksik",IF($I79="","Final Sunumu – Jüri 1 puanları eksik","Final Sunumu – Jüri 2 puanları eksik")),IF(AND('Danışman Puan Girişi'!$AD79="Evet",$R79="Katılmadı"),"Tamamlandı (Final Raporu teslim edilmedi: 0 puan; Final Sunumu'na katılmadı: 0 puan)",IF('Danışman Puan Girişi'!$AD79="Evet","Tamamlandı (Final Raporu teslim edilmedi: 0 puan)",IF($R79="Katılmadı","Tamamlandı (Final Sunumu'na katılmadı: 0 puan)","Tamamlandı")))))))))))))</f>
        <v/>
      </c>
      <c r="O79" s="21" t="str">
        <f aca="false">IF($A79="","",$A79&amp;"#"&amp;$Q79)</f>
        <v/>
      </c>
      <c r="P79" s="21" t="str">
        <f aca="false">IF($A79="","",IFERROR(MATCH($A79,'Jüri Puan Girişi'!$A$6:$A$55,0),""))</f>
        <v/>
      </c>
      <c r="Q79" s="21" t="str">
        <f aca="false">IF($A79="","",COUNTIF('Öğrenci Listesi'!$A$4:$A79,'Öğrenci Listesi'!$A79))</f>
        <v/>
      </c>
      <c r="R79" s="21" t="str">
        <f aca="false">IF(OR($A79="",$P79="",$Q79=""),"",IFERROR(INDEX('Jüri Puan Girişi'!$A$6:$BF$55,$P79,13+($Q79-1)*9+2),""))</f>
        <v/>
      </c>
    </row>
    <row r="80" customFormat="false" ht="19.5" hidden="false" customHeight="true" outlineLevel="0" collapsed="false">
      <c r="A80" s="21" t="str">
        <f aca="false">IF('Öğrenci Listesi'!$A80="","",'Öğrenci Listesi'!$A80)</f>
        <v/>
      </c>
      <c r="B80" s="21" t="str">
        <f aca="false">IF('Öğrenci Listesi'!$A80="","",'Öğrenci Listesi'!$D80)</f>
        <v/>
      </c>
      <c r="C80" s="23" t="str">
        <f aca="false">IF('Öğrenci Listesi'!$A80="","",'Öğrenci Listesi'!$E80)</f>
        <v/>
      </c>
      <c r="D80" s="21" t="str">
        <f aca="false">IF($A80="","",'Danışman Puan Girişi'!$I80)</f>
        <v/>
      </c>
      <c r="E80" s="21" t="str">
        <f aca="false">IF($A80="","",'Danışman Puan Girişi'!$O80)</f>
        <v/>
      </c>
      <c r="F80" s="21" t="str">
        <f aca="false">IF($A80="","",'Danışman Puan Girişi'!$T80)</f>
        <v/>
      </c>
      <c r="G80" s="21" t="str">
        <f aca="false">IF($A80="","",'Danışman Puan Girişi'!$AB80)</f>
        <v/>
      </c>
      <c r="H80" s="21" t="str">
        <f aca="false">IF($A80="","",IF($P80="","",IFERROR(INDEX('Jüri Puan Girişi'!$I$6:$I$55,$P80),"")))</f>
        <v/>
      </c>
      <c r="I80" s="21" t="str">
        <f aca="false">IF(OR($A80="",$P80="",$Q80=""),"",IFERROR(INDEX('Jüri Puan Girişi'!$A$6:$BF$55,$P80,13+($Q80-1)*9+7),""))</f>
        <v/>
      </c>
      <c r="J80" s="21" t="str">
        <f aca="false">IF($A80="","",IF($P80="","",IFERROR(INDEX('Jüri Puan Girişi'!$M$6:$M$55,$P80),"")))</f>
        <v/>
      </c>
      <c r="K80" s="21" t="str">
        <f aca="false">IF(OR($A80="",$P80="",$Q80=""),"",IFERROR(INDEX('Jüri Puan Girişi'!$A$6:$BF$55,$P80,13+($Q80-1)*9+8),""))</f>
        <v/>
      </c>
      <c r="L80" s="21" t="str">
        <f aca="false">IF(OR($A80="",$P80="",$Q80=""),"",IFERROR(INDEX('Jüri Puan Girişi'!$A$6:$BF$55,$P80,13+($Q80-1)*9+9),""))</f>
        <v/>
      </c>
      <c r="M80" s="21" t="str">
        <f aca="false">IF($A80="","",IF(OR($D80="",$E80="",$F80="",$L80="",AND('Danışman Puan Girişi'!$AD80&lt;&gt;"Evet",$G80="")),"",ROUND($D80*Kılavuz!$C$31+$E80*Kılavuz!$C$32+$F80*Kılavuz!$C$33+(IF('Danışman Puan Girişi'!$AD80="Evet",0,$G80))*Kılavuz!$C$34+$L80*Kılavuz!$C$35,2)))</f>
        <v/>
      </c>
      <c r="N80" s="23" t="str">
        <f aca="false">IF($A80="","",IF($Q80&gt;4,"Kapasite dışı: projede 4’ten fazla öğrenci",IF(OR(COUNTIF('Öğrenci Listesi'!$A$4:$A$253,$A80)&lt;3,COUNTIF('Öğrenci Listesi'!$A$4:$A$253,$A80)&gt;4),"Grup büyüklüğü 3–4 aralığı dışında",IF($B80="","Öğrenci No eksik",IF($C80="","Ad Soyad eksik",IF($D80="","Ara Rapor puanları eksik",IF($E80="","Ara Sunum puanları eksik",IF($F80="","Süreç Takibi puanları eksik",IF(AND('Danışman Puan Girişi'!$AD80&lt;&gt;"Evet",$G80=""),"Final Raporu puanları eksik",IF($L80="",IF(AND($I80="",$K80=""),"Final Sunumu jüri puanları eksik",IF($I80="","Final Sunumu – Jüri 1 puanları eksik","Final Sunumu – Jüri 2 puanları eksik")),IF(AND('Danışman Puan Girişi'!$AD80="Evet",$R80="Katılmadı"),"Tamamlandı (Final Raporu teslim edilmedi: 0 puan; Final Sunumu'na katılmadı: 0 puan)",IF('Danışman Puan Girişi'!$AD80="Evet","Tamamlandı (Final Raporu teslim edilmedi: 0 puan)",IF($R80="Katılmadı","Tamamlandı (Final Sunumu'na katılmadı: 0 puan)","Tamamlandı")))))))))))))</f>
        <v/>
      </c>
      <c r="O80" s="21" t="str">
        <f aca="false">IF($A80="","",$A80&amp;"#"&amp;$Q80)</f>
        <v/>
      </c>
      <c r="P80" s="21" t="str">
        <f aca="false">IF($A80="","",IFERROR(MATCH($A80,'Jüri Puan Girişi'!$A$6:$A$55,0),""))</f>
        <v/>
      </c>
      <c r="Q80" s="21" t="str">
        <f aca="false">IF($A80="","",COUNTIF('Öğrenci Listesi'!$A$4:$A80,'Öğrenci Listesi'!$A80))</f>
        <v/>
      </c>
      <c r="R80" s="21" t="str">
        <f aca="false">IF(OR($A80="",$P80="",$Q80=""),"",IFERROR(INDEX('Jüri Puan Girişi'!$A$6:$BF$55,$P80,13+($Q80-1)*9+2),""))</f>
        <v/>
      </c>
    </row>
    <row r="81" customFormat="false" ht="19.5" hidden="false" customHeight="true" outlineLevel="0" collapsed="false">
      <c r="A81" s="21" t="str">
        <f aca="false">IF('Öğrenci Listesi'!$A81="","",'Öğrenci Listesi'!$A81)</f>
        <v/>
      </c>
      <c r="B81" s="21" t="str">
        <f aca="false">IF('Öğrenci Listesi'!$A81="","",'Öğrenci Listesi'!$D81)</f>
        <v/>
      </c>
      <c r="C81" s="23" t="str">
        <f aca="false">IF('Öğrenci Listesi'!$A81="","",'Öğrenci Listesi'!$E81)</f>
        <v/>
      </c>
      <c r="D81" s="21" t="str">
        <f aca="false">IF($A81="","",'Danışman Puan Girişi'!$I81)</f>
        <v/>
      </c>
      <c r="E81" s="21" t="str">
        <f aca="false">IF($A81="","",'Danışman Puan Girişi'!$O81)</f>
        <v/>
      </c>
      <c r="F81" s="21" t="str">
        <f aca="false">IF($A81="","",'Danışman Puan Girişi'!$T81)</f>
        <v/>
      </c>
      <c r="G81" s="21" t="str">
        <f aca="false">IF($A81="","",'Danışman Puan Girişi'!$AB81)</f>
        <v/>
      </c>
      <c r="H81" s="21" t="str">
        <f aca="false">IF($A81="","",IF($P81="","",IFERROR(INDEX('Jüri Puan Girişi'!$I$6:$I$55,$P81),"")))</f>
        <v/>
      </c>
      <c r="I81" s="21" t="str">
        <f aca="false">IF(OR($A81="",$P81="",$Q81=""),"",IFERROR(INDEX('Jüri Puan Girişi'!$A$6:$BF$55,$P81,13+($Q81-1)*9+7),""))</f>
        <v/>
      </c>
      <c r="J81" s="21" t="str">
        <f aca="false">IF($A81="","",IF($P81="","",IFERROR(INDEX('Jüri Puan Girişi'!$M$6:$M$55,$P81),"")))</f>
        <v/>
      </c>
      <c r="K81" s="21" t="str">
        <f aca="false">IF(OR($A81="",$P81="",$Q81=""),"",IFERROR(INDEX('Jüri Puan Girişi'!$A$6:$BF$55,$P81,13+($Q81-1)*9+8),""))</f>
        <v/>
      </c>
      <c r="L81" s="21" t="str">
        <f aca="false">IF(OR($A81="",$P81="",$Q81=""),"",IFERROR(INDEX('Jüri Puan Girişi'!$A$6:$BF$55,$P81,13+($Q81-1)*9+9),""))</f>
        <v/>
      </c>
      <c r="M81" s="21" t="str">
        <f aca="false">IF($A81="","",IF(OR($D81="",$E81="",$F81="",$L81="",AND('Danışman Puan Girişi'!$AD81&lt;&gt;"Evet",$G81="")),"",ROUND($D81*Kılavuz!$C$31+$E81*Kılavuz!$C$32+$F81*Kılavuz!$C$33+(IF('Danışman Puan Girişi'!$AD81="Evet",0,$G81))*Kılavuz!$C$34+$L81*Kılavuz!$C$35,2)))</f>
        <v/>
      </c>
      <c r="N81" s="23" t="str">
        <f aca="false">IF($A81="","",IF($Q81&gt;4,"Kapasite dışı: projede 4’ten fazla öğrenci",IF(OR(COUNTIF('Öğrenci Listesi'!$A$4:$A$253,$A81)&lt;3,COUNTIF('Öğrenci Listesi'!$A$4:$A$253,$A81)&gt;4),"Grup büyüklüğü 3–4 aralığı dışında",IF($B81="","Öğrenci No eksik",IF($C81="","Ad Soyad eksik",IF($D81="","Ara Rapor puanları eksik",IF($E81="","Ara Sunum puanları eksik",IF($F81="","Süreç Takibi puanları eksik",IF(AND('Danışman Puan Girişi'!$AD81&lt;&gt;"Evet",$G81=""),"Final Raporu puanları eksik",IF($L81="",IF(AND($I81="",$K81=""),"Final Sunumu jüri puanları eksik",IF($I81="","Final Sunumu – Jüri 1 puanları eksik","Final Sunumu – Jüri 2 puanları eksik")),IF(AND('Danışman Puan Girişi'!$AD81="Evet",$R81="Katılmadı"),"Tamamlandı (Final Raporu teslim edilmedi: 0 puan; Final Sunumu'na katılmadı: 0 puan)",IF('Danışman Puan Girişi'!$AD81="Evet","Tamamlandı (Final Raporu teslim edilmedi: 0 puan)",IF($R81="Katılmadı","Tamamlandı (Final Sunumu'na katılmadı: 0 puan)","Tamamlandı")))))))))))))</f>
        <v/>
      </c>
      <c r="O81" s="21" t="str">
        <f aca="false">IF($A81="","",$A81&amp;"#"&amp;$Q81)</f>
        <v/>
      </c>
      <c r="P81" s="21" t="str">
        <f aca="false">IF($A81="","",IFERROR(MATCH($A81,'Jüri Puan Girişi'!$A$6:$A$55,0),""))</f>
        <v/>
      </c>
      <c r="Q81" s="21" t="str">
        <f aca="false">IF($A81="","",COUNTIF('Öğrenci Listesi'!$A$4:$A81,'Öğrenci Listesi'!$A81))</f>
        <v/>
      </c>
      <c r="R81" s="21" t="str">
        <f aca="false">IF(OR($A81="",$P81="",$Q81=""),"",IFERROR(INDEX('Jüri Puan Girişi'!$A$6:$BF$55,$P81,13+($Q81-1)*9+2),""))</f>
        <v/>
      </c>
    </row>
    <row r="82" customFormat="false" ht="19.5" hidden="false" customHeight="true" outlineLevel="0" collapsed="false">
      <c r="A82" s="21" t="str">
        <f aca="false">IF('Öğrenci Listesi'!$A82="","",'Öğrenci Listesi'!$A82)</f>
        <v/>
      </c>
      <c r="B82" s="21" t="str">
        <f aca="false">IF('Öğrenci Listesi'!$A82="","",'Öğrenci Listesi'!$D82)</f>
        <v/>
      </c>
      <c r="C82" s="23" t="str">
        <f aca="false">IF('Öğrenci Listesi'!$A82="","",'Öğrenci Listesi'!$E82)</f>
        <v/>
      </c>
      <c r="D82" s="21" t="str">
        <f aca="false">IF($A82="","",'Danışman Puan Girişi'!$I82)</f>
        <v/>
      </c>
      <c r="E82" s="21" t="str">
        <f aca="false">IF($A82="","",'Danışman Puan Girişi'!$O82)</f>
        <v/>
      </c>
      <c r="F82" s="21" t="str">
        <f aca="false">IF($A82="","",'Danışman Puan Girişi'!$T82)</f>
        <v/>
      </c>
      <c r="G82" s="21" t="str">
        <f aca="false">IF($A82="","",'Danışman Puan Girişi'!$AB82)</f>
        <v/>
      </c>
      <c r="H82" s="21" t="str">
        <f aca="false">IF($A82="","",IF($P82="","",IFERROR(INDEX('Jüri Puan Girişi'!$I$6:$I$55,$P82),"")))</f>
        <v/>
      </c>
      <c r="I82" s="21" t="str">
        <f aca="false">IF(OR($A82="",$P82="",$Q82=""),"",IFERROR(INDEX('Jüri Puan Girişi'!$A$6:$BF$55,$P82,13+($Q82-1)*9+7),""))</f>
        <v/>
      </c>
      <c r="J82" s="21" t="str">
        <f aca="false">IF($A82="","",IF($P82="","",IFERROR(INDEX('Jüri Puan Girişi'!$M$6:$M$55,$P82),"")))</f>
        <v/>
      </c>
      <c r="K82" s="21" t="str">
        <f aca="false">IF(OR($A82="",$P82="",$Q82=""),"",IFERROR(INDEX('Jüri Puan Girişi'!$A$6:$BF$55,$P82,13+($Q82-1)*9+8),""))</f>
        <v/>
      </c>
      <c r="L82" s="21" t="str">
        <f aca="false">IF(OR($A82="",$P82="",$Q82=""),"",IFERROR(INDEX('Jüri Puan Girişi'!$A$6:$BF$55,$P82,13+($Q82-1)*9+9),""))</f>
        <v/>
      </c>
      <c r="M82" s="21" t="str">
        <f aca="false">IF($A82="","",IF(OR($D82="",$E82="",$F82="",$L82="",AND('Danışman Puan Girişi'!$AD82&lt;&gt;"Evet",$G82="")),"",ROUND($D82*Kılavuz!$C$31+$E82*Kılavuz!$C$32+$F82*Kılavuz!$C$33+(IF('Danışman Puan Girişi'!$AD82="Evet",0,$G82))*Kılavuz!$C$34+$L82*Kılavuz!$C$35,2)))</f>
        <v/>
      </c>
      <c r="N82" s="23" t="str">
        <f aca="false">IF($A82="","",IF($Q82&gt;4,"Kapasite dışı: projede 4’ten fazla öğrenci",IF(OR(COUNTIF('Öğrenci Listesi'!$A$4:$A$253,$A82)&lt;3,COUNTIF('Öğrenci Listesi'!$A$4:$A$253,$A82)&gt;4),"Grup büyüklüğü 3–4 aralığı dışında",IF($B82="","Öğrenci No eksik",IF($C82="","Ad Soyad eksik",IF($D82="","Ara Rapor puanları eksik",IF($E82="","Ara Sunum puanları eksik",IF($F82="","Süreç Takibi puanları eksik",IF(AND('Danışman Puan Girişi'!$AD82&lt;&gt;"Evet",$G82=""),"Final Raporu puanları eksik",IF($L82="",IF(AND($I82="",$K82=""),"Final Sunumu jüri puanları eksik",IF($I82="","Final Sunumu – Jüri 1 puanları eksik","Final Sunumu – Jüri 2 puanları eksik")),IF(AND('Danışman Puan Girişi'!$AD82="Evet",$R82="Katılmadı"),"Tamamlandı (Final Raporu teslim edilmedi: 0 puan; Final Sunumu'na katılmadı: 0 puan)",IF('Danışman Puan Girişi'!$AD82="Evet","Tamamlandı (Final Raporu teslim edilmedi: 0 puan)",IF($R82="Katılmadı","Tamamlandı (Final Sunumu'na katılmadı: 0 puan)","Tamamlandı")))))))))))))</f>
        <v/>
      </c>
      <c r="O82" s="21" t="str">
        <f aca="false">IF($A82="","",$A82&amp;"#"&amp;$Q82)</f>
        <v/>
      </c>
      <c r="P82" s="21" t="str">
        <f aca="false">IF($A82="","",IFERROR(MATCH($A82,'Jüri Puan Girişi'!$A$6:$A$55,0),""))</f>
        <v/>
      </c>
      <c r="Q82" s="21" t="str">
        <f aca="false">IF($A82="","",COUNTIF('Öğrenci Listesi'!$A$4:$A82,'Öğrenci Listesi'!$A82))</f>
        <v/>
      </c>
      <c r="R82" s="21" t="str">
        <f aca="false">IF(OR($A82="",$P82="",$Q82=""),"",IFERROR(INDEX('Jüri Puan Girişi'!$A$6:$BF$55,$P82,13+($Q82-1)*9+2),""))</f>
        <v/>
      </c>
    </row>
    <row r="83" customFormat="false" ht="19.5" hidden="false" customHeight="true" outlineLevel="0" collapsed="false">
      <c r="A83" s="21" t="str">
        <f aca="false">IF('Öğrenci Listesi'!$A83="","",'Öğrenci Listesi'!$A83)</f>
        <v/>
      </c>
      <c r="B83" s="21" t="str">
        <f aca="false">IF('Öğrenci Listesi'!$A83="","",'Öğrenci Listesi'!$D83)</f>
        <v/>
      </c>
      <c r="C83" s="23" t="str">
        <f aca="false">IF('Öğrenci Listesi'!$A83="","",'Öğrenci Listesi'!$E83)</f>
        <v/>
      </c>
      <c r="D83" s="21" t="str">
        <f aca="false">IF($A83="","",'Danışman Puan Girişi'!$I83)</f>
        <v/>
      </c>
      <c r="E83" s="21" t="str">
        <f aca="false">IF($A83="","",'Danışman Puan Girişi'!$O83)</f>
        <v/>
      </c>
      <c r="F83" s="21" t="str">
        <f aca="false">IF($A83="","",'Danışman Puan Girişi'!$T83)</f>
        <v/>
      </c>
      <c r="G83" s="21" t="str">
        <f aca="false">IF($A83="","",'Danışman Puan Girişi'!$AB83)</f>
        <v/>
      </c>
      <c r="H83" s="21" t="str">
        <f aca="false">IF($A83="","",IF($P83="","",IFERROR(INDEX('Jüri Puan Girişi'!$I$6:$I$55,$P83),"")))</f>
        <v/>
      </c>
      <c r="I83" s="21" t="str">
        <f aca="false">IF(OR($A83="",$P83="",$Q83=""),"",IFERROR(INDEX('Jüri Puan Girişi'!$A$6:$BF$55,$P83,13+($Q83-1)*9+7),""))</f>
        <v/>
      </c>
      <c r="J83" s="21" t="str">
        <f aca="false">IF($A83="","",IF($P83="","",IFERROR(INDEX('Jüri Puan Girişi'!$M$6:$M$55,$P83),"")))</f>
        <v/>
      </c>
      <c r="K83" s="21" t="str">
        <f aca="false">IF(OR($A83="",$P83="",$Q83=""),"",IFERROR(INDEX('Jüri Puan Girişi'!$A$6:$BF$55,$P83,13+($Q83-1)*9+8),""))</f>
        <v/>
      </c>
      <c r="L83" s="21" t="str">
        <f aca="false">IF(OR($A83="",$P83="",$Q83=""),"",IFERROR(INDEX('Jüri Puan Girişi'!$A$6:$BF$55,$P83,13+($Q83-1)*9+9),""))</f>
        <v/>
      </c>
      <c r="M83" s="21" t="str">
        <f aca="false">IF($A83="","",IF(OR($D83="",$E83="",$F83="",$L83="",AND('Danışman Puan Girişi'!$AD83&lt;&gt;"Evet",$G83="")),"",ROUND($D83*Kılavuz!$C$31+$E83*Kılavuz!$C$32+$F83*Kılavuz!$C$33+(IF('Danışman Puan Girişi'!$AD83="Evet",0,$G83))*Kılavuz!$C$34+$L83*Kılavuz!$C$35,2)))</f>
        <v/>
      </c>
      <c r="N83" s="23" t="str">
        <f aca="false">IF($A83="","",IF($Q83&gt;4,"Kapasite dışı: projede 4’ten fazla öğrenci",IF(OR(COUNTIF('Öğrenci Listesi'!$A$4:$A$253,$A83)&lt;3,COUNTIF('Öğrenci Listesi'!$A$4:$A$253,$A83)&gt;4),"Grup büyüklüğü 3–4 aralığı dışında",IF($B83="","Öğrenci No eksik",IF($C83="","Ad Soyad eksik",IF($D83="","Ara Rapor puanları eksik",IF($E83="","Ara Sunum puanları eksik",IF($F83="","Süreç Takibi puanları eksik",IF(AND('Danışman Puan Girişi'!$AD83&lt;&gt;"Evet",$G83=""),"Final Raporu puanları eksik",IF($L83="",IF(AND($I83="",$K83=""),"Final Sunumu jüri puanları eksik",IF($I83="","Final Sunumu – Jüri 1 puanları eksik","Final Sunumu – Jüri 2 puanları eksik")),IF(AND('Danışman Puan Girişi'!$AD83="Evet",$R83="Katılmadı"),"Tamamlandı (Final Raporu teslim edilmedi: 0 puan; Final Sunumu'na katılmadı: 0 puan)",IF('Danışman Puan Girişi'!$AD83="Evet","Tamamlandı (Final Raporu teslim edilmedi: 0 puan)",IF($R83="Katılmadı","Tamamlandı (Final Sunumu'na katılmadı: 0 puan)","Tamamlandı")))))))))))))</f>
        <v/>
      </c>
      <c r="O83" s="21" t="str">
        <f aca="false">IF($A83="","",$A83&amp;"#"&amp;$Q83)</f>
        <v/>
      </c>
      <c r="P83" s="21" t="str">
        <f aca="false">IF($A83="","",IFERROR(MATCH($A83,'Jüri Puan Girişi'!$A$6:$A$55,0),""))</f>
        <v/>
      </c>
      <c r="Q83" s="21" t="str">
        <f aca="false">IF($A83="","",COUNTIF('Öğrenci Listesi'!$A$4:$A83,'Öğrenci Listesi'!$A83))</f>
        <v/>
      </c>
      <c r="R83" s="21" t="str">
        <f aca="false">IF(OR($A83="",$P83="",$Q83=""),"",IFERROR(INDEX('Jüri Puan Girişi'!$A$6:$BF$55,$P83,13+($Q83-1)*9+2),""))</f>
        <v/>
      </c>
    </row>
    <row r="84" customFormat="false" ht="19.5" hidden="false" customHeight="true" outlineLevel="0" collapsed="false">
      <c r="A84" s="21" t="str">
        <f aca="false">IF('Öğrenci Listesi'!$A84="","",'Öğrenci Listesi'!$A84)</f>
        <v/>
      </c>
      <c r="B84" s="21" t="str">
        <f aca="false">IF('Öğrenci Listesi'!$A84="","",'Öğrenci Listesi'!$D84)</f>
        <v/>
      </c>
      <c r="C84" s="23" t="str">
        <f aca="false">IF('Öğrenci Listesi'!$A84="","",'Öğrenci Listesi'!$E84)</f>
        <v/>
      </c>
      <c r="D84" s="21" t="str">
        <f aca="false">IF($A84="","",'Danışman Puan Girişi'!$I84)</f>
        <v/>
      </c>
      <c r="E84" s="21" t="str">
        <f aca="false">IF($A84="","",'Danışman Puan Girişi'!$O84)</f>
        <v/>
      </c>
      <c r="F84" s="21" t="str">
        <f aca="false">IF($A84="","",'Danışman Puan Girişi'!$T84)</f>
        <v/>
      </c>
      <c r="G84" s="21" t="str">
        <f aca="false">IF($A84="","",'Danışman Puan Girişi'!$AB84)</f>
        <v/>
      </c>
      <c r="H84" s="21" t="str">
        <f aca="false">IF($A84="","",IF($P84="","",IFERROR(INDEX('Jüri Puan Girişi'!$I$6:$I$55,$P84),"")))</f>
        <v/>
      </c>
      <c r="I84" s="21" t="str">
        <f aca="false">IF(OR($A84="",$P84="",$Q84=""),"",IFERROR(INDEX('Jüri Puan Girişi'!$A$6:$BF$55,$P84,13+($Q84-1)*9+7),""))</f>
        <v/>
      </c>
      <c r="J84" s="21" t="str">
        <f aca="false">IF($A84="","",IF($P84="","",IFERROR(INDEX('Jüri Puan Girişi'!$M$6:$M$55,$P84),"")))</f>
        <v/>
      </c>
      <c r="K84" s="21" t="str">
        <f aca="false">IF(OR($A84="",$P84="",$Q84=""),"",IFERROR(INDEX('Jüri Puan Girişi'!$A$6:$BF$55,$P84,13+($Q84-1)*9+8),""))</f>
        <v/>
      </c>
      <c r="L84" s="21" t="str">
        <f aca="false">IF(OR($A84="",$P84="",$Q84=""),"",IFERROR(INDEX('Jüri Puan Girişi'!$A$6:$BF$55,$P84,13+($Q84-1)*9+9),""))</f>
        <v/>
      </c>
      <c r="M84" s="21" t="str">
        <f aca="false">IF($A84="","",IF(OR($D84="",$E84="",$F84="",$L84="",AND('Danışman Puan Girişi'!$AD84&lt;&gt;"Evet",$G84="")),"",ROUND($D84*Kılavuz!$C$31+$E84*Kılavuz!$C$32+$F84*Kılavuz!$C$33+(IF('Danışman Puan Girişi'!$AD84="Evet",0,$G84))*Kılavuz!$C$34+$L84*Kılavuz!$C$35,2)))</f>
        <v/>
      </c>
      <c r="N84" s="23" t="str">
        <f aca="false">IF($A84="","",IF($Q84&gt;4,"Kapasite dışı: projede 4’ten fazla öğrenci",IF(OR(COUNTIF('Öğrenci Listesi'!$A$4:$A$253,$A84)&lt;3,COUNTIF('Öğrenci Listesi'!$A$4:$A$253,$A84)&gt;4),"Grup büyüklüğü 3–4 aralığı dışında",IF($B84="","Öğrenci No eksik",IF($C84="","Ad Soyad eksik",IF($D84="","Ara Rapor puanları eksik",IF($E84="","Ara Sunum puanları eksik",IF($F84="","Süreç Takibi puanları eksik",IF(AND('Danışman Puan Girişi'!$AD84&lt;&gt;"Evet",$G84=""),"Final Raporu puanları eksik",IF($L84="",IF(AND($I84="",$K84=""),"Final Sunumu jüri puanları eksik",IF($I84="","Final Sunumu – Jüri 1 puanları eksik","Final Sunumu – Jüri 2 puanları eksik")),IF(AND('Danışman Puan Girişi'!$AD84="Evet",$R84="Katılmadı"),"Tamamlandı (Final Raporu teslim edilmedi: 0 puan; Final Sunumu'na katılmadı: 0 puan)",IF('Danışman Puan Girişi'!$AD84="Evet","Tamamlandı (Final Raporu teslim edilmedi: 0 puan)",IF($R84="Katılmadı","Tamamlandı (Final Sunumu'na katılmadı: 0 puan)","Tamamlandı")))))))))))))</f>
        <v/>
      </c>
      <c r="O84" s="21" t="str">
        <f aca="false">IF($A84="","",$A84&amp;"#"&amp;$Q84)</f>
        <v/>
      </c>
      <c r="P84" s="21" t="str">
        <f aca="false">IF($A84="","",IFERROR(MATCH($A84,'Jüri Puan Girişi'!$A$6:$A$55,0),""))</f>
        <v/>
      </c>
      <c r="Q84" s="21" t="str">
        <f aca="false">IF($A84="","",COUNTIF('Öğrenci Listesi'!$A$4:$A84,'Öğrenci Listesi'!$A84))</f>
        <v/>
      </c>
      <c r="R84" s="21" t="str">
        <f aca="false">IF(OR($A84="",$P84="",$Q84=""),"",IFERROR(INDEX('Jüri Puan Girişi'!$A$6:$BF$55,$P84,13+($Q84-1)*9+2),""))</f>
        <v/>
      </c>
    </row>
    <row r="85" customFormat="false" ht="19.5" hidden="false" customHeight="true" outlineLevel="0" collapsed="false">
      <c r="A85" s="21" t="str">
        <f aca="false">IF('Öğrenci Listesi'!$A85="","",'Öğrenci Listesi'!$A85)</f>
        <v/>
      </c>
      <c r="B85" s="21" t="str">
        <f aca="false">IF('Öğrenci Listesi'!$A85="","",'Öğrenci Listesi'!$D85)</f>
        <v/>
      </c>
      <c r="C85" s="23" t="str">
        <f aca="false">IF('Öğrenci Listesi'!$A85="","",'Öğrenci Listesi'!$E85)</f>
        <v/>
      </c>
      <c r="D85" s="21" t="str">
        <f aca="false">IF($A85="","",'Danışman Puan Girişi'!$I85)</f>
        <v/>
      </c>
      <c r="E85" s="21" t="str">
        <f aca="false">IF($A85="","",'Danışman Puan Girişi'!$O85)</f>
        <v/>
      </c>
      <c r="F85" s="21" t="str">
        <f aca="false">IF($A85="","",'Danışman Puan Girişi'!$T85)</f>
        <v/>
      </c>
      <c r="G85" s="21" t="str">
        <f aca="false">IF($A85="","",'Danışman Puan Girişi'!$AB85)</f>
        <v/>
      </c>
      <c r="H85" s="21" t="str">
        <f aca="false">IF($A85="","",IF($P85="","",IFERROR(INDEX('Jüri Puan Girişi'!$I$6:$I$55,$P85),"")))</f>
        <v/>
      </c>
      <c r="I85" s="21" t="str">
        <f aca="false">IF(OR($A85="",$P85="",$Q85=""),"",IFERROR(INDEX('Jüri Puan Girişi'!$A$6:$BF$55,$P85,13+($Q85-1)*9+7),""))</f>
        <v/>
      </c>
      <c r="J85" s="21" t="str">
        <f aca="false">IF($A85="","",IF($P85="","",IFERROR(INDEX('Jüri Puan Girişi'!$M$6:$M$55,$P85),"")))</f>
        <v/>
      </c>
      <c r="K85" s="21" t="str">
        <f aca="false">IF(OR($A85="",$P85="",$Q85=""),"",IFERROR(INDEX('Jüri Puan Girişi'!$A$6:$BF$55,$P85,13+($Q85-1)*9+8),""))</f>
        <v/>
      </c>
      <c r="L85" s="21" t="str">
        <f aca="false">IF(OR($A85="",$P85="",$Q85=""),"",IFERROR(INDEX('Jüri Puan Girişi'!$A$6:$BF$55,$P85,13+($Q85-1)*9+9),""))</f>
        <v/>
      </c>
      <c r="M85" s="21" t="str">
        <f aca="false">IF($A85="","",IF(OR($D85="",$E85="",$F85="",$L85="",AND('Danışman Puan Girişi'!$AD85&lt;&gt;"Evet",$G85="")),"",ROUND($D85*Kılavuz!$C$31+$E85*Kılavuz!$C$32+$F85*Kılavuz!$C$33+(IF('Danışman Puan Girişi'!$AD85="Evet",0,$G85))*Kılavuz!$C$34+$L85*Kılavuz!$C$35,2)))</f>
        <v/>
      </c>
      <c r="N85" s="23" t="str">
        <f aca="false">IF($A85="","",IF($Q85&gt;4,"Kapasite dışı: projede 4’ten fazla öğrenci",IF(OR(COUNTIF('Öğrenci Listesi'!$A$4:$A$253,$A85)&lt;3,COUNTIF('Öğrenci Listesi'!$A$4:$A$253,$A85)&gt;4),"Grup büyüklüğü 3–4 aralığı dışında",IF($B85="","Öğrenci No eksik",IF($C85="","Ad Soyad eksik",IF($D85="","Ara Rapor puanları eksik",IF($E85="","Ara Sunum puanları eksik",IF($F85="","Süreç Takibi puanları eksik",IF(AND('Danışman Puan Girişi'!$AD85&lt;&gt;"Evet",$G85=""),"Final Raporu puanları eksik",IF($L85="",IF(AND($I85="",$K85=""),"Final Sunumu jüri puanları eksik",IF($I85="","Final Sunumu – Jüri 1 puanları eksik","Final Sunumu – Jüri 2 puanları eksik")),IF(AND('Danışman Puan Girişi'!$AD85="Evet",$R85="Katılmadı"),"Tamamlandı (Final Raporu teslim edilmedi: 0 puan; Final Sunumu'na katılmadı: 0 puan)",IF('Danışman Puan Girişi'!$AD85="Evet","Tamamlandı (Final Raporu teslim edilmedi: 0 puan)",IF($R85="Katılmadı","Tamamlandı (Final Sunumu'na katılmadı: 0 puan)","Tamamlandı")))))))))))))</f>
        <v/>
      </c>
      <c r="O85" s="21" t="str">
        <f aca="false">IF($A85="","",$A85&amp;"#"&amp;$Q85)</f>
        <v/>
      </c>
      <c r="P85" s="21" t="str">
        <f aca="false">IF($A85="","",IFERROR(MATCH($A85,'Jüri Puan Girişi'!$A$6:$A$55,0),""))</f>
        <v/>
      </c>
      <c r="Q85" s="21" t="str">
        <f aca="false">IF($A85="","",COUNTIF('Öğrenci Listesi'!$A$4:$A85,'Öğrenci Listesi'!$A85))</f>
        <v/>
      </c>
      <c r="R85" s="21" t="str">
        <f aca="false">IF(OR($A85="",$P85="",$Q85=""),"",IFERROR(INDEX('Jüri Puan Girişi'!$A$6:$BF$55,$P85,13+($Q85-1)*9+2),""))</f>
        <v/>
      </c>
    </row>
    <row r="86" customFormat="false" ht="19.5" hidden="false" customHeight="true" outlineLevel="0" collapsed="false">
      <c r="A86" s="21" t="str">
        <f aca="false">IF('Öğrenci Listesi'!$A86="","",'Öğrenci Listesi'!$A86)</f>
        <v/>
      </c>
      <c r="B86" s="21" t="str">
        <f aca="false">IF('Öğrenci Listesi'!$A86="","",'Öğrenci Listesi'!$D86)</f>
        <v/>
      </c>
      <c r="C86" s="23" t="str">
        <f aca="false">IF('Öğrenci Listesi'!$A86="","",'Öğrenci Listesi'!$E86)</f>
        <v/>
      </c>
      <c r="D86" s="21" t="str">
        <f aca="false">IF($A86="","",'Danışman Puan Girişi'!$I86)</f>
        <v/>
      </c>
      <c r="E86" s="21" t="str">
        <f aca="false">IF($A86="","",'Danışman Puan Girişi'!$O86)</f>
        <v/>
      </c>
      <c r="F86" s="21" t="str">
        <f aca="false">IF($A86="","",'Danışman Puan Girişi'!$T86)</f>
        <v/>
      </c>
      <c r="G86" s="21" t="str">
        <f aca="false">IF($A86="","",'Danışman Puan Girişi'!$AB86)</f>
        <v/>
      </c>
      <c r="H86" s="21" t="str">
        <f aca="false">IF($A86="","",IF($P86="","",IFERROR(INDEX('Jüri Puan Girişi'!$I$6:$I$55,$P86),"")))</f>
        <v/>
      </c>
      <c r="I86" s="21" t="str">
        <f aca="false">IF(OR($A86="",$P86="",$Q86=""),"",IFERROR(INDEX('Jüri Puan Girişi'!$A$6:$BF$55,$P86,13+($Q86-1)*9+7),""))</f>
        <v/>
      </c>
      <c r="J86" s="21" t="str">
        <f aca="false">IF($A86="","",IF($P86="","",IFERROR(INDEX('Jüri Puan Girişi'!$M$6:$M$55,$P86),"")))</f>
        <v/>
      </c>
      <c r="K86" s="21" t="str">
        <f aca="false">IF(OR($A86="",$P86="",$Q86=""),"",IFERROR(INDEX('Jüri Puan Girişi'!$A$6:$BF$55,$P86,13+($Q86-1)*9+8),""))</f>
        <v/>
      </c>
      <c r="L86" s="21" t="str">
        <f aca="false">IF(OR($A86="",$P86="",$Q86=""),"",IFERROR(INDEX('Jüri Puan Girişi'!$A$6:$BF$55,$P86,13+($Q86-1)*9+9),""))</f>
        <v/>
      </c>
      <c r="M86" s="21" t="str">
        <f aca="false">IF($A86="","",IF(OR($D86="",$E86="",$F86="",$L86="",AND('Danışman Puan Girişi'!$AD86&lt;&gt;"Evet",$G86="")),"",ROUND($D86*Kılavuz!$C$31+$E86*Kılavuz!$C$32+$F86*Kılavuz!$C$33+(IF('Danışman Puan Girişi'!$AD86="Evet",0,$G86))*Kılavuz!$C$34+$L86*Kılavuz!$C$35,2)))</f>
        <v/>
      </c>
      <c r="N86" s="23" t="str">
        <f aca="false">IF($A86="","",IF($Q86&gt;4,"Kapasite dışı: projede 4’ten fazla öğrenci",IF(OR(COUNTIF('Öğrenci Listesi'!$A$4:$A$253,$A86)&lt;3,COUNTIF('Öğrenci Listesi'!$A$4:$A$253,$A86)&gt;4),"Grup büyüklüğü 3–4 aralığı dışında",IF($B86="","Öğrenci No eksik",IF($C86="","Ad Soyad eksik",IF($D86="","Ara Rapor puanları eksik",IF($E86="","Ara Sunum puanları eksik",IF($F86="","Süreç Takibi puanları eksik",IF(AND('Danışman Puan Girişi'!$AD86&lt;&gt;"Evet",$G86=""),"Final Raporu puanları eksik",IF($L86="",IF(AND($I86="",$K86=""),"Final Sunumu jüri puanları eksik",IF($I86="","Final Sunumu – Jüri 1 puanları eksik","Final Sunumu – Jüri 2 puanları eksik")),IF(AND('Danışman Puan Girişi'!$AD86="Evet",$R86="Katılmadı"),"Tamamlandı (Final Raporu teslim edilmedi: 0 puan; Final Sunumu'na katılmadı: 0 puan)",IF('Danışman Puan Girişi'!$AD86="Evet","Tamamlandı (Final Raporu teslim edilmedi: 0 puan)",IF($R86="Katılmadı","Tamamlandı (Final Sunumu'na katılmadı: 0 puan)","Tamamlandı")))))))))))))</f>
        <v/>
      </c>
      <c r="O86" s="21" t="str">
        <f aca="false">IF($A86="","",$A86&amp;"#"&amp;$Q86)</f>
        <v/>
      </c>
      <c r="P86" s="21" t="str">
        <f aca="false">IF($A86="","",IFERROR(MATCH($A86,'Jüri Puan Girişi'!$A$6:$A$55,0),""))</f>
        <v/>
      </c>
      <c r="Q86" s="21" t="str">
        <f aca="false">IF($A86="","",COUNTIF('Öğrenci Listesi'!$A$4:$A86,'Öğrenci Listesi'!$A86))</f>
        <v/>
      </c>
      <c r="R86" s="21" t="str">
        <f aca="false">IF(OR($A86="",$P86="",$Q86=""),"",IFERROR(INDEX('Jüri Puan Girişi'!$A$6:$BF$55,$P86,13+($Q86-1)*9+2),""))</f>
        <v/>
      </c>
    </row>
    <row r="87" customFormat="false" ht="19.5" hidden="false" customHeight="true" outlineLevel="0" collapsed="false">
      <c r="A87" s="21" t="str">
        <f aca="false">IF('Öğrenci Listesi'!$A87="","",'Öğrenci Listesi'!$A87)</f>
        <v/>
      </c>
      <c r="B87" s="21" t="str">
        <f aca="false">IF('Öğrenci Listesi'!$A87="","",'Öğrenci Listesi'!$D87)</f>
        <v/>
      </c>
      <c r="C87" s="23" t="str">
        <f aca="false">IF('Öğrenci Listesi'!$A87="","",'Öğrenci Listesi'!$E87)</f>
        <v/>
      </c>
      <c r="D87" s="21" t="str">
        <f aca="false">IF($A87="","",'Danışman Puan Girişi'!$I87)</f>
        <v/>
      </c>
      <c r="E87" s="21" t="str">
        <f aca="false">IF($A87="","",'Danışman Puan Girişi'!$O87)</f>
        <v/>
      </c>
      <c r="F87" s="21" t="str">
        <f aca="false">IF($A87="","",'Danışman Puan Girişi'!$T87)</f>
        <v/>
      </c>
      <c r="G87" s="21" t="str">
        <f aca="false">IF($A87="","",'Danışman Puan Girişi'!$AB87)</f>
        <v/>
      </c>
      <c r="H87" s="21" t="str">
        <f aca="false">IF($A87="","",IF($P87="","",IFERROR(INDEX('Jüri Puan Girişi'!$I$6:$I$55,$P87),"")))</f>
        <v/>
      </c>
      <c r="I87" s="21" t="str">
        <f aca="false">IF(OR($A87="",$P87="",$Q87=""),"",IFERROR(INDEX('Jüri Puan Girişi'!$A$6:$BF$55,$P87,13+($Q87-1)*9+7),""))</f>
        <v/>
      </c>
      <c r="J87" s="21" t="str">
        <f aca="false">IF($A87="","",IF($P87="","",IFERROR(INDEX('Jüri Puan Girişi'!$M$6:$M$55,$P87),"")))</f>
        <v/>
      </c>
      <c r="K87" s="21" t="str">
        <f aca="false">IF(OR($A87="",$P87="",$Q87=""),"",IFERROR(INDEX('Jüri Puan Girişi'!$A$6:$BF$55,$P87,13+($Q87-1)*9+8),""))</f>
        <v/>
      </c>
      <c r="L87" s="21" t="str">
        <f aca="false">IF(OR($A87="",$P87="",$Q87=""),"",IFERROR(INDEX('Jüri Puan Girişi'!$A$6:$BF$55,$P87,13+($Q87-1)*9+9),""))</f>
        <v/>
      </c>
      <c r="M87" s="21" t="str">
        <f aca="false">IF($A87="","",IF(OR($D87="",$E87="",$F87="",$L87="",AND('Danışman Puan Girişi'!$AD87&lt;&gt;"Evet",$G87="")),"",ROUND($D87*Kılavuz!$C$31+$E87*Kılavuz!$C$32+$F87*Kılavuz!$C$33+(IF('Danışman Puan Girişi'!$AD87="Evet",0,$G87))*Kılavuz!$C$34+$L87*Kılavuz!$C$35,2)))</f>
        <v/>
      </c>
      <c r="N87" s="23" t="str">
        <f aca="false">IF($A87="","",IF($Q87&gt;4,"Kapasite dışı: projede 4’ten fazla öğrenci",IF(OR(COUNTIF('Öğrenci Listesi'!$A$4:$A$253,$A87)&lt;3,COUNTIF('Öğrenci Listesi'!$A$4:$A$253,$A87)&gt;4),"Grup büyüklüğü 3–4 aralığı dışında",IF($B87="","Öğrenci No eksik",IF($C87="","Ad Soyad eksik",IF($D87="","Ara Rapor puanları eksik",IF($E87="","Ara Sunum puanları eksik",IF($F87="","Süreç Takibi puanları eksik",IF(AND('Danışman Puan Girişi'!$AD87&lt;&gt;"Evet",$G87=""),"Final Raporu puanları eksik",IF($L87="",IF(AND($I87="",$K87=""),"Final Sunumu jüri puanları eksik",IF($I87="","Final Sunumu – Jüri 1 puanları eksik","Final Sunumu – Jüri 2 puanları eksik")),IF(AND('Danışman Puan Girişi'!$AD87="Evet",$R87="Katılmadı"),"Tamamlandı (Final Raporu teslim edilmedi: 0 puan; Final Sunumu'na katılmadı: 0 puan)",IF('Danışman Puan Girişi'!$AD87="Evet","Tamamlandı (Final Raporu teslim edilmedi: 0 puan)",IF($R87="Katılmadı","Tamamlandı (Final Sunumu'na katılmadı: 0 puan)","Tamamlandı")))))))))))))</f>
        <v/>
      </c>
      <c r="O87" s="21" t="str">
        <f aca="false">IF($A87="","",$A87&amp;"#"&amp;$Q87)</f>
        <v/>
      </c>
      <c r="P87" s="21" t="str">
        <f aca="false">IF($A87="","",IFERROR(MATCH($A87,'Jüri Puan Girişi'!$A$6:$A$55,0),""))</f>
        <v/>
      </c>
      <c r="Q87" s="21" t="str">
        <f aca="false">IF($A87="","",COUNTIF('Öğrenci Listesi'!$A$4:$A87,'Öğrenci Listesi'!$A87))</f>
        <v/>
      </c>
      <c r="R87" s="21" t="str">
        <f aca="false">IF(OR($A87="",$P87="",$Q87=""),"",IFERROR(INDEX('Jüri Puan Girişi'!$A$6:$BF$55,$P87,13+($Q87-1)*9+2),""))</f>
        <v/>
      </c>
    </row>
    <row r="88" customFormat="false" ht="19.5" hidden="false" customHeight="true" outlineLevel="0" collapsed="false">
      <c r="A88" s="21" t="str">
        <f aca="false">IF('Öğrenci Listesi'!$A88="","",'Öğrenci Listesi'!$A88)</f>
        <v/>
      </c>
      <c r="B88" s="21" t="str">
        <f aca="false">IF('Öğrenci Listesi'!$A88="","",'Öğrenci Listesi'!$D88)</f>
        <v/>
      </c>
      <c r="C88" s="23" t="str">
        <f aca="false">IF('Öğrenci Listesi'!$A88="","",'Öğrenci Listesi'!$E88)</f>
        <v/>
      </c>
      <c r="D88" s="21" t="str">
        <f aca="false">IF($A88="","",'Danışman Puan Girişi'!$I88)</f>
        <v/>
      </c>
      <c r="E88" s="21" t="str">
        <f aca="false">IF($A88="","",'Danışman Puan Girişi'!$O88)</f>
        <v/>
      </c>
      <c r="F88" s="21" t="str">
        <f aca="false">IF($A88="","",'Danışman Puan Girişi'!$T88)</f>
        <v/>
      </c>
      <c r="G88" s="21" t="str">
        <f aca="false">IF($A88="","",'Danışman Puan Girişi'!$AB88)</f>
        <v/>
      </c>
      <c r="H88" s="21" t="str">
        <f aca="false">IF($A88="","",IF($P88="","",IFERROR(INDEX('Jüri Puan Girişi'!$I$6:$I$55,$P88),"")))</f>
        <v/>
      </c>
      <c r="I88" s="21" t="str">
        <f aca="false">IF(OR($A88="",$P88="",$Q88=""),"",IFERROR(INDEX('Jüri Puan Girişi'!$A$6:$BF$55,$P88,13+($Q88-1)*9+7),""))</f>
        <v/>
      </c>
      <c r="J88" s="21" t="str">
        <f aca="false">IF($A88="","",IF($P88="","",IFERROR(INDEX('Jüri Puan Girişi'!$M$6:$M$55,$P88),"")))</f>
        <v/>
      </c>
      <c r="K88" s="21" t="str">
        <f aca="false">IF(OR($A88="",$P88="",$Q88=""),"",IFERROR(INDEX('Jüri Puan Girişi'!$A$6:$BF$55,$P88,13+($Q88-1)*9+8),""))</f>
        <v/>
      </c>
      <c r="L88" s="21" t="str">
        <f aca="false">IF(OR($A88="",$P88="",$Q88=""),"",IFERROR(INDEX('Jüri Puan Girişi'!$A$6:$BF$55,$P88,13+($Q88-1)*9+9),""))</f>
        <v/>
      </c>
      <c r="M88" s="21" t="str">
        <f aca="false">IF($A88="","",IF(OR($D88="",$E88="",$F88="",$L88="",AND('Danışman Puan Girişi'!$AD88&lt;&gt;"Evet",$G88="")),"",ROUND($D88*Kılavuz!$C$31+$E88*Kılavuz!$C$32+$F88*Kılavuz!$C$33+(IF('Danışman Puan Girişi'!$AD88="Evet",0,$G88))*Kılavuz!$C$34+$L88*Kılavuz!$C$35,2)))</f>
        <v/>
      </c>
      <c r="N88" s="23" t="str">
        <f aca="false">IF($A88="","",IF($Q88&gt;4,"Kapasite dışı: projede 4’ten fazla öğrenci",IF(OR(COUNTIF('Öğrenci Listesi'!$A$4:$A$253,$A88)&lt;3,COUNTIF('Öğrenci Listesi'!$A$4:$A$253,$A88)&gt;4),"Grup büyüklüğü 3–4 aralığı dışında",IF($B88="","Öğrenci No eksik",IF($C88="","Ad Soyad eksik",IF($D88="","Ara Rapor puanları eksik",IF($E88="","Ara Sunum puanları eksik",IF($F88="","Süreç Takibi puanları eksik",IF(AND('Danışman Puan Girişi'!$AD88&lt;&gt;"Evet",$G88=""),"Final Raporu puanları eksik",IF($L88="",IF(AND($I88="",$K88=""),"Final Sunumu jüri puanları eksik",IF($I88="","Final Sunumu – Jüri 1 puanları eksik","Final Sunumu – Jüri 2 puanları eksik")),IF(AND('Danışman Puan Girişi'!$AD88="Evet",$R88="Katılmadı"),"Tamamlandı (Final Raporu teslim edilmedi: 0 puan; Final Sunumu'na katılmadı: 0 puan)",IF('Danışman Puan Girişi'!$AD88="Evet","Tamamlandı (Final Raporu teslim edilmedi: 0 puan)",IF($R88="Katılmadı","Tamamlandı (Final Sunumu'na katılmadı: 0 puan)","Tamamlandı")))))))))))))</f>
        <v/>
      </c>
      <c r="O88" s="21" t="str">
        <f aca="false">IF($A88="","",$A88&amp;"#"&amp;$Q88)</f>
        <v/>
      </c>
      <c r="P88" s="21" t="str">
        <f aca="false">IF($A88="","",IFERROR(MATCH($A88,'Jüri Puan Girişi'!$A$6:$A$55,0),""))</f>
        <v/>
      </c>
      <c r="Q88" s="21" t="str">
        <f aca="false">IF($A88="","",COUNTIF('Öğrenci Listesi'!$A$4:$A88,'Öğrenci Listesi'!$A88))</f>
        <v/>
      </c>
      <c r="R88" s="21" t="str">
        <f aca="false">IF(OR($A88="",$P88="",$Q88=""),"",IFERROR(INDEX('Jüri Puan Girişi'!$A$6:$BF$55,$P88,13+($Q88-1)*9+2),""))</f>
        <v/>
      </c>
    </row>
    <row r="89" customFormat="false" ht="19.5" hidden="false" customHeight="true" outlineLevel="0" collapsed="false">
      <c r="A89" s="21" t="str">
        <f aca="false">IF('Öğrenci Listesi'!$A89="","",'Öğrenci Listesi'!$A89)</f>
        <v/>
      </c>
      <c r="B89" s="21" t="str">
        <f aca="false">IF('Öğrenci Listesi'!$A89="","",'Öğrenci Listesi'!$D89)</f>
        <v/>
      </c>
      <c r="C89" s="23" t="str">
        <f aca="false">IF('Öğrenci Listesi'!$A89="","",'Öğrenci Listesi'!$E89)</f>
        <v/>
      </c>
      <c r="D89" s="21" t="str">
        <f aca="false">IF($A89="","",'Danışman Puan Girişi'!$I89)</f>
        <v/>
      </c>
      <c r="E89" s="21" t="str">
        <f aca="false">IF($A89="","",'Danışman Puan Girişi'!$O89)</f>
        <v/>
      </c>
      <c r="F89" s="21" t="str">
        <f aca="false">IF($A89="","",'Danışman Puan Girişi'!$T89)</f>
        <v/>
      </c>
      <c r="G89" s="21" t="str">
        <f aca="false">IF($A89="","",'Danışman Puan Girişi'!$AB89)</f>
        <v/>
      </c>
      <c r="H89" s="21" t="str">
        <f aca="false">IF($A89="","",IF($P89="","",IFERROR(INDEX('Jüri Puan Girişi'!$I$6:$I$55,$P89),"")))</f>
        <v/>
      </c>
      <c r="I89" s="21" t="str">
        <f aca="false">IF(OR($A89="",$P89="",$Q89=""),"",IFERROR(INDEX('Jüri Puan Girişi'!$A$6:$BF$55,$P89,13+($Q89-1)*9+7),""))</f>
        <v/>
      </c>
      <c r="J89" s="21" t="str">
        <f aca="false">IF($A89="","",IF($P89="","",IFERROR(INDEX('Jüri Puan Girişi'!$M$6:$M$55,$P89),"")))</f>
        <v/>
      </c>
      <c r="K89" s="21" t="str">
        <f aca="false">IF(OR($A89="",$P89="",$Q89=""),"",IFERROR(INDEX('Jüri Puan Girişi'!$A$6:$BF$55,$P89,13+($Q89-1)*9+8),""))</f>
        <v/>
      </c>
      <c r="L89" s="21" t="str">
        <f aca="false">IF(OR($A89="",$P89="",$Q89=""),"",IFERROR(INDEX('Jüri Puan Girişi'!$A$6:$BF$55,$P89,13+($Q89-1)*9+9),""))</f>
        <v/>
      </c>
      <c r="M89" s="21" t="str">
        <f aca="false">IF($A89="","",IF(OR($D89="",$E89="",$F89="",$L89="",AND('Danışman Puan Girişi'!$AD89&lt;&gt;"Evet",$G89="")),"",ROUND($D89*Kılavuz!$C$31+$E89*Kılavuz!$C$32+$F89*Kılavuz!$C$33+(IF('Danışman Puan Girişi'!$AD89="Evet",0,$G89))*Kılavuz!$C$34+$L89*Kılavuz!$C$35,2)))</f>
        <v/>
      </c>
      <c r="N89" s="23" t="str">
        <f aca="false">IF($A89="","",IF($Q89&gt;4,"Kapasite dışı: projede 4’ten fazla öğrenci",IF(OR(COUNTIF('Öğrenci Listesi'!$A$4:$A$253,$A89)&lt;3,COUNTIF('Öğrenci Listesi'!$A$4:$A$253,$A89)&gt;4),"Grup büyüklüğü 3–4 aralığı dışında",IF($B89="","Öğrenci No eksik",IF($C89="","Ad Soyad eksik",IF($D89="","Ara Rapor puanları eksik",IF($E89="","Ara Sunum puanları eksik",IF($F89="","Süreç Takibi puanları eksik",IF(AND('Danışman Puan Girişi'!$AD89&lt;&gt;"Evet",$G89=""),"Final Raporu puanları eksik",IF($L89="",IF(AND($I89="",$K89=""),"Final Sunumu jüri puanları eksik",IF($I89="","Final Sunumu – Jüri 1 puanları eksik","Final Sunumu – Jüri 2 puanları eksik")),IF(AND('Danışman Puan Girişi'!$AD89="Evet",$R89="Katılmadı"),"Tamamlandı (Final Raporu teslim edilmedi: 0 puan; Final Sunumu'na katılmadı: 0 puan)",IF('Danışman Puan Girişi'!$AD89="Evet","Tamamlandı (Final Raporu teslim edilmedi: 0 puan)",IF($R89="Katılmadı","Tamamlandı (Final Sunumu'na katılmadı: 0 puan)","Tamamlandı")))))))))))))</f>
        <v/>
      </c>
      <c r="O89" s="21" t="str">
        <f aca="false">IF($A89="","",$A89&amp;"#"&amp;$Q89)</f>
        <v/>
      </c>
      <c r="P89" s="21" t="str">
        <f aca="false">IF($A89="","",IFERROR(MATCH($A89,'Jüri Puan Girişi'!$A$6:$A$55,0),""))</f>
        <v/>
      </c>
      <c r="Q89" s="21" t="str">
        <f aca="false">IF($A89="","",COUNTIF('Öğrenci Listesi'!$A$4:$A89,'Öğrenci Listesi'!$A89))</f>
        <v/>
      </c>
      <c r="R89" s="21" t="str">
        <f aca="false">IF(OR($A89="",$P89="",$Q89=""),"",IFERROR(INDEX('Jüri Puan Girişi'!$A$6:$BF$55,$P89,13+($Q89-1)*9+2),""))</f>
        <v/>
      </c>
    </row>
    <row r="90" customFormat="false" ht="19.5" hidden="false" customHeight="true" outlineLevel="0" collapsed="false">
      <c r="A90" s="21" t="str">
        <f aca="false">IF('Öğrenci Listesi'!$A90="","",'Öğrenci Listesi'!$A90)</f>
        <v/>
      </c>
      <c r="B90" s="21" t="str">
        <f aca="false">IF('Öğrenci Listesi'!$A90="","",'Öğrenci Listesi'!$D90)</f>
        <v/>
      </c>
      <c r="C90" s="23" t="str">
        <f aca="false">IF('Öğrenci Listesi'!$A90="","",'Öğrenci Listesi'!$E90)</f>
        <v/>
      </c>
      <c r="D90" s="21" t="str">
        <f aca="false">IF($A90="","",'Danışman Puan Girişi'!$I90)</f>
        <v/>
      </c>
      <c r="E90" s="21" t="str">
        <f aca="false">IF($A90="","",'Danışman Puan Girişi'!$O90)</f>
        <v/>
      </c>
      <c r="F90" s="21" t="str">
        <f aca="false">IF($A90="","",'Danışman Puan Girişi'!$T90)</f>
        <v/>
      </c>
      <c r="G90" s="21" t="str">
        <f aca="false">IF($A90="","",'Danışman Puan Girişi'!$AB90)</f>
        <v/>
      </c>
      <c r="H90" s="21" t="str">
        <f aca="false">IF($A90="","",IF($P90="","",IFERROR(INDEX('Jüri Puan Girişi'!$I$6:$I$55,$P90),"")))</f>
        <v/>
      </c>
      <c r="I90" s="21" t="str">
        <f aca="false">IF(OR($A90="",$P90="",$Q90=""),"",IFERROR(INDEX('Jüri Puan Girişi'!$A$6:$BF$55,$P90,13+($Q90-1)*9+7),""))</f>
        <v/>
      </c>
      <c r="J90" s="21" t="str">
        <f aca="false">IF($A90="","",IF($P90="","",IFERROR(INDEX('Jüri Puan Girişi'!$M$6:$M$55,$P90),"")))</f>
        <v/>
      </c>
      <c r="K90" s="21" t="str">
        <f aca="false">IF(OR($A90="",$P90="",$Q90=""),"",IFERROR(INDEX('Jüri Puan Girişi'!$A$6:$BF$55,$P90,13+($Q90-1)*9+8),""))</f>
        <v/>
      </c>
      <c r="L90" s="21" t="str">
        <f aca="false">IF(OR($A90="",$P90="",$Q90=""),"",IFERROR(INDEX('Jüri Puan Girişi'!$A$6:$BF$55,$P90,13+($Q90-1)*9+9),""))</f>
        <v/>
      </c>
      <c r="M90" s="21" t="str">
        <f aca="false">IF($A90="","",IF(OR($D90="",$E90="",$F90="",$L90="",AND('Danışman Puan Girişi'!$AD90&lt;&gt;"Evet",$G90="")),"",ROUND($D90*Kılavuz!$C$31+$E90*Kılavuz!$C$32+$F90*Kılavuz!$C$33+(IF('Danışman Puan Girişi'!$AD90="Evet",0,$G90))*Kılavuz!$C$34+$L90*Kılavuz!$C$35,2)))</f>
        <v/>
      </c>
      <c r="N90" s="23" t="str">
        <f aca="false">IF($A90="","",IF($Q90&gt;4,"Kapasite dışı: projede 4’ten fazla öğrenci",IF(OR(COUNTIF('Öğrenci Listesi'!$A$4:$A$253,$A90)&lt;3,COUNTIF('Öğrenci Listesi'!$A$4:$A$253,$A90)&gt;4),"Grup büyüklüğü 3–4 aralığı dışında",IF($B90="","Öğrenci No eksik",IF($C90="","Ad Soyad eksik",IF($D90="","Ara Rapor puanları eksik",IF($E90="","Ara Sunum puanları eksik",IF($F90="","Süreç Takibi puanları eksik",IF(AND('Danışman Puan Girişi'!$AD90&lt;&gt;"Evet",$G90=""),"Final Raporu puanları eksik",IF($L90="",IF(AND($I90="",$K90=""),"Final Sunumu jüri puanları eksik",IF($I90="","Final Sunumu – Jüri 1 puanları eksik","Final Sunumu – Jüri 2 puanları eksik")),IF(AND('Danışman Puan Girişi'!$AD90="Evet",$R90="Katılmadı"),"Tamamlandı (Final Raporu teslim edilmedi: 0 puan; Final Sunumu'na katılmadı: 0 puan)",IF('Danışman Puan Girişi'!$AD90="Evet","Tamamlandı (Final Raporu teslim edilmedi: 0 puan)",IF($R90="Katılmadı","Tamamlandı (Final Sunumu'na katılmadı: 0 puan)","Tamamlandı")))))))))))))</f>
        <v/>
      </c>
      <c r="O90" s="21" t="str">
        <f aca="false">IF($A90="","",$A90&amp;"#"&amp;$Q90)</f>
        <v/>
      </c>
      <c r="P90" s="21" t="str">
        <f aca="false">IF($A90="","",IFERROR(MATCH($A90,'Jüri Puan Girişi'!$A$6:$A$55,0),""))</f>
        <v/>
      </c>
      <c r="Q90" s="21" t="str">
        <f aca="false">IF($A90="","",COUNTIF('Öğrenci Listesi'!$A$4:$A90,'Öğrenci Listesi'!$A90))</f>
        <v/>
      </c>
      <c r="R90" s="21" t="str">
        <f aca="false">IF(OR($A90="",$P90="",$Q90=""),"",IFERROR(INDEX('Jüri Puan Girişi'!$A$6:$BF$55,$P90,13+($Q90-1)*9+2),""))</f>
        <v/>
      </c>
    </row>
    <row r="91" customFormat="false" ht="19.5" hidden="false" customHeight="true" outlineLevel="0" collapsed="false">
      <c r="A91" s="21" t="str">
        <f aca="false">IF('Öğrenci Listesi'!$A91="","",'Öğrenci Listesi'!$A91)</f>
        <v/>
      </c>
      <c r="B91" s="21" t="str">
        <f aca="false">IF('Öğrenci Listesi'!$A91="","",'Öğrenci Listesi'!$D91)</f>
        <v/>
      </c>
      <c r="C91" s="23" t="str">
        <f aca="false">IF('Öğrenci Listesi'!$A91="","",'Öğrenci Listesi'!$E91)</f>
        <v/>
      </c>
      <c r="D91" s="21" t="str">
        <f aca="false">IF($A91="","",'Danışman Puan Girişi'!$I91)</f>
        <v/>
      </c>
      <c r="E91" s="21" t="str">
        <f aca="false">IF($A91="","",'Danışman Puan Girişi'!$O91)</f>
        <v/>
      </c>
      <c r="F91" s="21" t="str">
        <f aca="false">IF($A91="","",'Danışman Puan Girişi'!$T91)</f>
        <v/>
      </c>
      <c r="G91" s="21" t="str">
        <f aca="false">IF($A91="","",'Danışman Puan Girişi'!$AB91)</f>
        <v/>
      </c>
      <c r="H91" s="21" t="str">
        <f aca="false">IF($A91="","",IF($P91="","",IFERROR(INDEX('Jüri Puan Girişi'!$I$6:$I$55,$P91),"")))</f>
        <v/>
      </c>
      <c r="I91" s="21" t="str">
        <f aca="false">IF(OR($A91="",$P91="",$Q91=""),"",IFERROR(INDEX('Jüri Puan Girişi'!$A$6:$BF$55,$P91,13+($Q91-1)*9+7),""))</f>
        <v/>
      </c>
      <c r="J91" s="21" t="str">
        <f aca="false">IF($A91="","",IF($P91="","",IFERROR(INDEX('Jüri Puan Girişi'!$M$6:$M$55,$P91),"")))</f>
        <v/>
      </c>
      <c r="K91" s="21" t="str">
        <f aca="false">IF(OR($A91="",$P91="",$Q91=""),"",IFERROR(INDEX('Jüri Puan Girişi'!$A$6:$BF$55,$P91,13+($Q91-1)*9+8),""))</f>
        <v/>
      </c>
      <c r="L91" s="21" t="str">
        <f aca="false">IF(OR($A91="",$P91="",$Q91=""),"",IFERROR(INDEX('Jüri Puan Girişi'!$A$6:$BF$55,$P91,13+($Q91-1)*9+9),""))</f>
        <v/>
      </c>
      <c r="M91" s="21" t="str">
        <f aca="false">IF($A91="","",IF(OR($D91="",$E91="",$F91="",$L91="",AND('Danışman Puan Girişi'!$AD91&lt;&gt;"Evet",$G91="")),"",ROUND($D91*Kılavuz!$C$31+$E91*Kılavuz!$C$32+$F91*Kılavuz!$C$33+(IF('Danışman Puan Girişi'!$AD91="Evet",0,$G91))*Kılavuz!$C$34+$L91*Kılavuz!$C$35,2)))</f>
        <v/>
      </c>
      <c r="N91" s="23" t="str">
        <f aca="false">IF($A91="","",IF($Q91&gt;4,"Kapasite dışı: projede 4’ten fazla öğrenci",IF(OR(COUNTIF('Öğrenci Listesi'!$A$4:$A$253,$A91)&lt;3,COUNTIF('Öğrenci Listesi'!$A$4:$A$253,$A91)&gt;4),"Grup büyüklüğü 3–4 aralığı dışında",IF($B91="","Öğrenci No eksik",IF($C91="","Ad Soyad eksik",IF($D91="","Ara Rapor puanları eksik",IF($E91="","Ara Sunum puanları eksik",IF($F91="","Süreç Takibi puanları eksik",IF(AND('Danışman Puan Girişi'!$AD91&lt;&gt;"Evet",$G91=""),"Final Raporu puanları eksik",IF($L91="",IF(AND($I91="",$K91=""),"Final Sunumu jüri puanları eksik",IF($I91="","Final Sunumu – Jüri 1 puanları eksik","Final Sunumu – Jüri 2 puanları eksik")),IF(AND('Danışman Puan Girişi'!$AD91="Evet",$R91="Katılmadı"),"Tamamlandı (Final Raporu teslim edilmedi: 0 puan; Final Sunumu'na katılmadı: 0 puan)",IF('Danışman Puan Girişi'!$AD91="Evet","Tamamlandı (Final Raporu teslim edilmedi: 0 puan)",IF($R91="Katılmadı","Tamamlandı (Final Sunumu'na katılmadı: 0 puan)","Tamamlandı")))))))))))))</f>
        <v/>
      </c>
      <c r="O91" s="21" t="str">
        <f aca="false">IF($A91="","",$A91&amp;"#"&amp;$Q91)</f>
        <v/>
      </c>
      <c r="P91" s="21" t="str">
        <f aca="false">IF($A91="","",IFERROR(MATCH($A91,'Jüri Puan Girişi'!$A$6:$A$55,0),""))</f>
        <v/>
      </c>
      <c r="Q91" s="21" t="str">
        <f aca="false">IF($A91="","",COUNTIF('Öğrenci Listesi'!$A$4:$A91,'Öğrenci Listesi'!$A91))</f>
        <v/>
      </c>
      <c r="R91" s="21" t="str">
        <f aca="false">IF(OR($A91="",$P91="",$Q91=""),"",IFERROR(INDEX('Jüri Puan Girişi'!$A$6:$BF$55,$P91,13+($Q91-1)*9+2),""))</f>
        <v/>
      </c>
    </row>
    <row r="92" customFormat="false" ht="19.5" hidden="false" customHeight="true" outlineLevel="0" collapsed="false">
      <c r="A92" s="21" t="str">
        <f aca="false">IF('Öğrenci Listesi'!$A92="","",'Öğrenci Listesi'!$A92)</f>
        <v/>
      </c>
      <c r="B92" s="21" t="str">
        <f aca="false">IF('Öğrenci Listesi'!$A92="","",'Öğrenci Listesi'!$D92)</f>
        <v/>
      </c>
      <c r="C92" s="23" t="str">
        <f aca="false">IF('Öğrenci Listesi'!$A92="","",'Öğrenci Listesi'!$E92)</f>
        <v/>
      </c>
      <c r="D92" s="21" t="str">
        <f aca="false">IF($A92="","",'Danışman Puan Girişi'!$I92)</f>
        <v/>
      </c>
      <c r="E92" s="21" t="str">
        <f aca="false">IF($A92="","",'Danışman Puan Girişi'!$O92)</f>
        <v/>
      </c>
      <c r="F92" s="21" t="str">
        <f aca="false">IF($A92="","",'Danışman Puan Girişi'!$T92)</f>
        <v/>
      </c>
      <c r="G92" s="21" t="str">
        <f aca="false">IF($A92="","",'Danışman Puan Girişi'!$AB92)</f>
        <v/>
      </c>
      <c r="H92" s="21" t="str">
        <f aca="false">IF($A92="","",IF($P92="","",IFERROR(INDEX('Jüri Puan Girişi'!$I$6:$I$55,$P92),"")))</f>
        <v/>
      </c>
      <c r="I92" s="21" t="str">
        <f aca="false">IF(OR($A92="",$P92="",$Q92=""),"",IFERROR(INDEX('Jüri Puan Girişi'!$A$6:$BF$55,$P92,13+($Q92-1)*9+7),""))</f>
        <v/>
      </c>
      <c r="J92" s="21" t="str">
        <f aca="false">IF($A92="","",IF($P92="","",IFERROR(INDEX('Jüri Puan Girişi'!$M$6:$M$55,$P92),"")))</f>
        <v/>
      </c>
      <c r="K92" s="21" t="str">
        <f aca="false">IF(OR($A92="",$P92="",$Q92=""),"",IFERROR(INDEX('Jüri Puan Girişi'!$A$6:$BF$55,$P92,13+($Q92-1)*9+8),""))</f>
        <v/>
      </c>
      <c r="L92" s="21" t="str">
        <f aca="false">IF(OR($A92="",$P92="",$Q92=""),"",IFERROR(INDEX('Jüri Puan Girişi'!$A$6:$BF$55,$P92,13+($Q92-1)*9+9),""))</f>
        <v/>
      </c>
      <c r="M92" s="21" t="str">
        <f aca="false">IF($A92="","",IF(OR($D92="",$E92="",$F92="",$L92="",AND('Danışman Puan Girişi'!$AD92&lt;&gt;"Evet",$G92="")),"",ROUND($D92*Kılavuz!$C$31+$E92*Kılavuz!$C$32+$F92*Kılavuz!$C$33+(IF('Danışman Puan Girişi'!$AD92="Evet",0,$G92))*Kılavuz!$C$34+$L92*Kılavuz!$C$35,2)))</f>
        <v/>
      </c>
      <c r="N92" s="23" t="str">
        <f aca="false">IF($A92="","",IF($Q92&gt;4,"Kapasite dışı: projede 4’ten fazla öğrenci",IF(OR(COUNTIF('Öğrenci Listesi'!$A$4:$A$253,$A92)&lt;3,COUNTIF('Öğrenci Listesi'!$A$4:$A$253,$A92)&gt;4),"Grup büyüklüğü 3–4 aralığı dışında",IF($B92="","Öğrenci No eksik",IF($C92="","Ad Soyad eksik",IF($D92="","Ara Rapor puanları eksik",IF($E92="","Ara Sunum puanları eksik",IF($F92="","Süreç Takibi puanları eksik",IF(AND('Danışman Puan Girişi'!$AD92&lt;&gt;"Evet",$G92=""),"Final Raporu puanları eksik",IF($L92="",IF(AND($I92="",$K92=""),"Final Sunumu jüri puanları eksik",IF($I92="","Final Sunumu – Jüri 1 puanları eksik","Final Sunumu – Jüri 2 puanları eksik")),IF(AND('Danışman Puan Girişi'!$AD92="Evet",$R92="Katılmadı"),"Tamamlandı (Final Raporu teslim edilmedi: 0 puan; Final Sunumu'na katılmadı: 0 puan)",IF('Danışman Puan Girişi'!$AD92="Evet","Tamamlandı (Final Raporu teslim edilmedi: 0 puan)",IF($R92="Katılmadı","Tamamlandı (Final Sunumu'na katılmadı: 0 puan)","Tamamlandı")))))))))))))</f>
        <v/>
      </c>
      <c r="O92" s="21" t="str">
        <f aca="false">IF($A92="","",$A92&amp;"#"&amp;$Q92)</f>
        <v/>
      </c>
      <c r="P92" s="21" t="str">
        <f aca="false">IF($A92="","",IFERROR(MATCH($A92,'Jüri Puan Girişi'!$A$6:$A$55,0),""))</f>
        <v/>
      </c>
      <c r="Q92" s="21" t="str">
        <f aca="false">IF($A92="","",COUNTIF('Öğrenci Listesi'!$A$4:$A92,'Öğrenci Listesi'!$A92))</f>
        <v/>
      </c>
      <c r="R92" s="21" t="str">
        <f aca="false">IF(OR($A92="",$P92="",$Q92=""),"",IFERROR(INDEX('Jüri Puan Girişi'!$A$6:$BF$55,$P92,13+($Q92-1)*9+2),""))</f>
        <v/>
      </c>
    </row>
    <row r="93" customFormat="false" ht="19.5" hidden="false" customHeight="true" outlineLevel="0" collapsed="false">
      <c r="A93" s="21" t="str">
        <f aca="false">IF('Öğrenci Listesi'!$A93="","",'Öğrenci Listesi'!$A93)</f>
        <v/>
      </c>
      <c r="B93" s="21" t="str">
        <f aca="false">IF('Öğrenci Listesi'!$A93="","",'Öğrenci Listesi'!$D93)</f>
        <v/>
      </c>
      <c r="C93" s="23" t="str">
        <f aca="false">IF('Öğrenci Listesi'!$A93="","",'Öğrenci Listesi'!$E93)</f>
        <v/>
      </c>
      <c r="D93" s="21" t="str">
        <f aca="false">IF($A93="","",'Danışman Puan Girişi'!$I93)</f>
        <v/>
      </c>
      <c r="E93" s="21" t="str">
        <f aca="false">IF($A93="","",'Danışman Puan Girişi'!$O93)</f>
        <v/>
      </c>
      <c r="F93" s="21" t="str">
        <f aca="false">IF($A93="","",'Danışman Puan Girişi'!$T93)</f>
        <v/>
      </c>
      <c r="G93" s="21" t="str">
        <f aca="false">IF($A93="","",'Danışman Puan Girişi'!$AB93)</f>
        <v/>
      </c>
      <c r="H93" s="21" t="str">
        <f aca="false">IF($A93="","",IF($P93="","",IFERROR(INDEX('Jüri Puan Girişi'!$I$6:$I$55,$P93),"")))</f>
        <v/>
      </c>
      <c r="I93" s="21" t="str">
        <f aca="false">IF(OR($A93="",$P93="",$Q93=""),"",IFERROR(INDEX('Jüri Puan Girişi'!$A$6:$BF$55,$P93,13+($Q93-1)*9+7),""))</f>
        <v/>
      </c>
      <c r="J93" s="21" t="str">
        <f aca="false">IF($A93="","",IF($P93="","",IFERROR(INDEX('Jüri Puan Girişi'!$M$6:$M$55,$P93),"")))</f>
        <v/>
      </c>
      <c r="K93" s="21" t="str">
        <f aca="false">IF(OR($A93="",$P93="",$Q93=""),"",IFERROR(INDEX('Jüri Puan Girişi'!$A$6:$BF$55,$P93,13+($Q93-1)*9+8),""))</f>
        <v/>
      </c>
      <c r="L93" s="21" t="str">
        <f aca="false">IF(OR($A93="",$P93="",$Q93=""),"",IFERROR(INDEX('Jüri Puan Girişi'!$A$6:$BF$55,$P93,13+($Q93-1)*9+9),""))</f>
        <v/>
      </c>
      <c r="M93" s="21" t="str">
        <f aca="false">IF($A93="","",IF(OR($D93="",$E93="",$F93="",$L93="",AND('Danışman Puan Girişi'!$AD93&lt;&gt;"Evet",$G93="")),"",ROUND($D93*Kılavuz!$C$31+$E93*Kılavuz!$C$32+$F93*Kılavuz!$C$33+(IF('Danışman Puan Girişi'!$AD93="Evet",0,$G93))*Kılavuz!$C$34+$L93*Kılavuz!$C$35,2)))</f>
        <v/>
      </c>
      <c r="N93" s="23" t="str">
        <f aca="false">IF($A93="","",IF($Q93&gt;4,"Kapasite dışı: projede 4’ten fazla öğrenci",IF(OR(COUNTIF('Öğrenci Listesi'!$A$4:$A$253,$A93)&lt;3,COUNTIF('Öğrenci Listesi'!$A$4:$A$253,$A93)&gt;4),"Grup büyüklüğü 3–4 aralığı dışında",IF($B93="","Öğrenci No eksik",IF($C93="","Ad Soyad eksik",IF($D93="","Ara Rapor puanları eksik",IF($E93="","Ara Sunum puanları eksik",IF($F93="","Süreç Takibi puanları eksik",IF(AND('Danışman Puan Girişi'!$AD93&lt;&gt;"Evet",$G93=""),"Final Raporu puanları eksik",IF($L93="",IF(AND($I93="",$K93=""),"Final Sunumu jüri puanları eksik",IF($I93="","Final Sunumu – Jüri 1 puanları eksik","Final Sunumu – Jüri 2 puanları eksik")),IF(AND('Danışman Puan Girişi'!$AD93="Evet",$R93="Katılmadı"),"Tamamlandı (Final Raporu teslim edilmedi: 0 puan; Final Sunumu'na katılmadı: 0 puan)",IF('Danışman Puan Girişi'!$AD93="Evet","Tamamlandı (Final Raporu teslim edilmedi: 0 puan)",IF($R93="Katılmadı","Tamamlandı (Final Sunumu'na katılmadı: 0 puan)","Tamamlandı")))))))))))))</f>
        <v/>
      </c>
      <c r="O93" s="21" t="str">
        <f aca="false">IF($A93="","",$A93&amp;"#"&amp;$Q93)</f>
        <v/>
      </c>
      <c r="P93" s="21" t="str">
        <f aca="false">IF($A93="","",IFERROR(MATCH($A93,'Jüri Puan Girişi'!$A$6:$A$55,0),""))</f>
        <v/>
      </c>
      <c r="Q93" s="21" t="str">
        <f aca="false">IF($A93="","",COUNTIF('Öğrenci Listesi'!$A$4:$A93,'Öğrenci Listesi'!$A93))</f>
        <v/>
      </c>
      <c r="R93" s="21" t="str">
        <f aca="false">IF(OR($A93="",$P93="",$Q93=""),"",IFERROR(INDEX('Jüri Puan Girişi'!$A$6:$BF$55,$P93,13+($Q93-1)*9+2),""))</f>
        <v/>
      </c>
    </row>
    <row r="94" customFormat="false" ht="19.5" hidden="false" customHeight="true" outlineLevel="0" collapsed="false">
      <c r="A94" s="21" t="str">
        <f aca="false">IF('Öğrenci Listesi'!$A94="","",'Öğrenci Listesi'!$A94)</f>
        <v/>
      </c>
      <c r="B94" s="21" t="str">
        <f aca="false">IF('Öğrenci Listesi'!$A94="","",'Öğrenci Listesi'!$D94)</f>
        <v/>
      </c>
      <c r="C94" s="23" t="str">
        <f aca="false">IF('Öğrenci Listesi'!$A94="","",'Öğrenci Listesi'!$E94)</f>
        <v/>
      </c>
      <c r="D94" s="21" t="str">
        <f aca="false">IF($A94="","",'Danışman Puan Girişi'!$I94)</f>
        <v/>
      </c>
      <c r="E94" s="21" t="str">
        <f aca="false">IF($A94="","",'Danışman Puan Girişi'!$O94)</f>
        <v/>
      </c>
      <c r="F94" s="21" t="str">
        <f aca="false">IF($A94="","",'Danışman Puan Girişi'!$T94)</f>
        <v/>
      </c>
      <c r="G94" s="21" t="str">
        <f aca="false">IF($A94="","",'Danışman Puan Girişi'!$AB94)</f>
        <v/>
      </c>
      <c r="H94" s="21" t="str">
        <f aca="false">IF($A94="","",IF($P94="","",IFERROR(INDEX('Jüri Puan Girişi'!$I$6:$I$55,$P94),"")))</f>
        <v/>
      </c>
      <c r="I94" s="21" t="str">
        <f aca="false">IF(OR($A94="",$P94="",$Q94=""),"",IFERROR(INDEX('Jüri Puan Girişi'!$A$6:$BF$55,$P94,13+($Q94-1)*9+7),""))</f>
        <v/>
      </c>
      <c r="J94" s="21" t="str">
        <f aca="false">IF($A94="","",IF($P94="","",IFERROR(INDEX('Jüri Puan Girişi'!$M$6:$M$55,$P94),"")))</f>
        <v/>
      </c>
      <c r="K94" s="21" t="str">
        <f aca="false">IF(OR($A94="",$P94="",$Q94=""),"",IFERROR(INDEX('Jüri Puan Girişi'!$A$6:$BF$55,$P94,13+($Q94-1)*9+8),""))</f>
        <v/>
      </c>
      <c r="L94" s="21" t="str">
        <f aca="false">IF(OR($A94="",$P94="",$Q94=""),"",IFERROR(INDEX('Jüri Puan Girişi'!$A$6:$BF$55,$P94,13+($Q94-1)*9+9),""))</f>
        <v/>
      </c>
      <c r="M94" s="21" t="str">
        <f aca="false">IF($A94="","",IF(OR($D94="",$E94="",$F94="",$L94="",AND('Danışman Puan Girişi'!$AD94&lt;&gt;"Evet",$G94="")),"",ROUND($D94*Kılavuz!$C$31+$E94*Kılavuz!$C$32+$F94*Kılavuz!$C$33+(IF('Danışman Puan Girişi'!$AD94="Evet",0,$G94))*Kılavuz!$C$34+$L94*Kılavuz!$C$35,2)))</f>
        <v/>
      </c>
      <c r="N94" s="23" t="str">
        <f aca="false">IF($A94="","",IF($Q94&gt;4,"Kapasite dışı: projede 4’ten fazla öğrenci",IF(OR(COUNTIF('Öğrenci Listesi'!$A$4:$A$253,$A94)&lt;3,COUNTIF('Öğrenci Listesi'!$A$4:$A$253,$A94)&gt;4),"Grup büyüklüğü 3–4 aralığı dışında",IF($B94="","Öğrenci No eksik",IF($C94="","Ad Soyad eksik",IF($D94="","Ara Rapor puanları eksik",IF($E94="","Ara Sunum puanları eksik",IF($F94="","Süreç Takibi puanları eksik",IF(AND('Danışman Puan Girişi'!$AD94&lt;&gt;"Evet",$G94=""),"Final Raporu puanları eksik",IF($L94="",IF(AND($I94="",$K94=""),"Final Sunumu jüri puanları eksik",IF($I94="","Final Sunumu – Jüri 1 puanları eksik","Final Sunumu – Jüri 2 puanları eksik")),IF(AND('Danışman Puan Girişi'!$AD94="Evet",$R94="Katılmadı"),"Tamamlandı (Final Raporu teslim edilmedi: 0 puan; Final Sunumu'na katılmadı: 0 puan)",IF('Danışman Puan Girişi'!$AD94="Evet","Tamamlandı (Final Raporu teslim edilmedi: 0 puan)",IF($R94="Katılmadı","Tamamlandı (Final Sunumu'na katılmadı: 0 puan)","Tamamlandı")))))))))))))</f>
        <v/>
      </c>
      <c r="O94" s="21" t="str">
        <f aca="false">IF($A94="","",$A94&amp;"#"&amp;$Q94)</f>
        <v/>
      </c>
      <c r="P94" s="21" t="str">
        <f aca="false">IF($A94="","",IFERROR(MATCH($A94,'Jüri Puan Girişi'!$A$6:$A$55,0),""))</f>
        <v/>
      </c>
      <c r="Q94" s="21" t="str">
        <f aca="false">IF($A94="","",COUNTIF('Öğrenci Listesi'!$A$4:$A94,'Öğrenci Listesi'!$A94))</f>
        <v/>
      </c>
      <c r="R94" s="21" t="str">
        <f aca="false">IF(OR($A94="",$P94="",$Q94=""),"",IFERROR(INDEX('Jüri Puan Girişi'!$A$6:$BF$55,$P94,13+($Q94-1)*9+2),""))</f>
        <v/>
      </c>
    </row>
    <row r="95" customFormat="false" ht="19.5" hidden="false" customHeight="true" outlineLevel="0" collapsed="false">
      <c r="A95" s="21" t="str">
        <f aca="false">IF('Öğrenci Listesi'!$A95="","",'Öğrenci Listesi'!$A95)</f>
        <v/>
      </c>
      <c r="B95" s="21" t="str">
        <f aca="false">IF('Öğrenci Listesi'!$A95="","",'Öğrenci Listesi'!$D95)</f>
        <v/>
      </c>
      <c r="C95" s="23" t="str">
        <f aca="false">IF('Öğrenci Listesi'!$A95="","",'Öğrenci Listesi'!$E95)</f>
        <v/>
      </c>
      <c r="D95" s="21" t="str">
        <f aca="false">IF($A95="","",'Danışman Puan Girişi'!$I95)</f>
        <v/>
      </c>
      <c r="E95" s="21" t="str">
        <f aca="false">IF($A95="","",'Danışman Puan Girişi'!$O95)</f>
        <v/>
      </c>
      <c r="F95" s="21" t="str">
        <f aca="false">IF($A95="","",'Danışman Puan Girişi'!$T95)</f>
        <v/>
      </c>
      <c r="G95" s="21" t="str">
        <f aca="false">IF($A95="","",'Danışman Puan Girişi'!$AB95)</f>
        <v/>
      </c>
      <c r="H95" s="21" t="str">
        <f aca="false">IF($A95="","",IF($P95="","",IFERROR(INDEX('Jüri Puan Girişi'!$I$6:$I$55,$P95),"")))</f>
        <v/>
      </c>
      <c r="I95" s="21" t="str">
        <f aca="false">IF(OR($A95="",$P95="",$Q95=""),"",IFERROR(INDEX('Jüri Puan Girişi'!$A$6:$BF$55,$P95,13+($Q95-1)*9+7),""))</f>
        <v/>
      </c>
      <c r="J95" s="21" t="str">
        <f aca="false">IF($A95="","",IF($P95="","",IFERROR(INDEX('Jüri Puan Girişi'!$M$6:$M$55,$P95),"")))</f>
        <v/>
      </c>
      <c r="K95" s="21" t="str">
        <f aca="false">IF(OR($A95="",$P95="",$Q95=""),"",IFERROR(INDEX('Jüri Puan Girişi'!$A$6:$BF$55,$P95,13+($Q95-1)*9+8),""))</f>
        <v/>
      </c>
      <c r="L95" s="21" t="str">
        <f aca="false">IF(OR($A95="",$P95="",$Q95=""),"",IFERROR(INDEX('Jüri Puan Girişi'!$A$6:$BF$55,$P95,13+($Q95-1)*9+9),""))</f>
        <v/>
      </c>
      <c r="M95" s="21" t="str">
        <f aca="false">IF($A95="","",IF(OR($D95="",$E95="",$F95="",$L95="",AND('Danışman Puan Girişi'!$AD95&lt;&gt;"Evet",$G95="")),"",ROUND($D95*Kılavuz!$C$31+$E95*Kılavuz!$C$32+$F95*Kılavuz!$C$33+(IF('Danışman Puan Girişi'!$AD95="Evet",0,$G95))*Kılavuz!$C$34+$L95*Kılavuz!$C$35,2)))</f>
        <v/>
      </c>
      <c r="N95" s="23" t="str">
        <f aca="false">IF($A95="","",IF($Q95&gt;4,"Kapasite dışı: projede 4’ten fazla öğrenci",IF(OR(COUNTIF('Öğrenci Listesi'!$A$4:$A$253,$A95)&lt;3,COUNTIF('Öğrenci Listesi'!$A$4:$A$253,$A95)&gt;4),"Grup büyüklüğü 3–4 aralığı dışında",IF($B95="","Öğrenci No eksik",IF($C95="","Ad Soyad eksik",IF($D95="","Ara Rapor puanları eksik",IF($E95="","Ara Sunum puanları eksik",IF($F95="","Süreç Takibi puanları eksik",IF(AND('Danışman Puan Girişi'!$AD95&lt;&gt;"Evet",$G95=""),"Final Raporu puanları eksik",IF($L95="",IF(AND($I95="",$K95=""),"Final Sunumu jüri puanları eksik",IF($I95="","Final Sunumu – Jüri 1 puanları eksik","Final Sunumu – Jüri 2 puanları eksik")),IF(AND('Danışman Puan Girişi'!$AD95="Evet",$R95="Katılmadı"),"Tamamlandı (Final Raporu teslim edilmedi: 0 puan; Final Sunumu'na katılmadı: 0 puan)",IF('Danışman Puan Girişi'!$AD95="Evet","Tamamlandı (Final Raporu teslim edilmedi: 0 puan)",IF($R95="Katılmadı","Tamamlandı (Final Sunumu'na katılmadı: 0 puan)","Tamamlandı")))))))))))))</f>
        <v/>
      </c>
      <c r="O95" s="21" t="str">
        <f aca="false">IF($A95="","",$A95&amp;"#"&amp;$Q95)</f>
        <v/>
      </c>
      <c r="P95" s="21" t="str">
        <f aca="false">IF($A95="","",IFERROR(MATCH($A95,'Jüri Puan Girişi'!$A$6:$A$55,0),""))</f>
        <v/>
      </c>
      <c r="Q95" s="21" t="str">
        <f aca="false">IF($A95="","",COUNTIF('Öğrenci Listesi'!$A$4:$A95,'Öğrenci Listesi'!$A95))</f>
        <v/>
      </c>
      <c r="R95" s="21" t="str">
        <f aca="false">IF(OR($A95="",$P95="",$Q95=""),"",IFERROR(INDEX('Jüri Puan Girişi'!$A$6:$BF$55,$P95,13+($Q95-1)*9+2),""))</f>
        <v/>
      </c>
    </row>
    <row r="96" customFormat="false" ht="19.5" hidden="false" customHeight="true" outlineLevel="0" collapsed="false">
      <c r="A96" s="21" t="str">
        <f aca="false">IF('Öğrenci Listesi'!$A96="","",'Öğrenci Listesi'!$A96)</f>
        <v/>
      </c>
      <c r="B96" s="21" t="str">
        <f aca="false">IF('Öğrenci Listesi'!$A96="","",'Öğrenci Listesi'!$D96)</f>
        <v/>
      </c>
      <c r="C96" s="23" t="str">
        <f aca="false">IF('Öğrenci Listesi'!$A96="","",'Öğrenci Listesi'!$E96)</f>
        <v/>
      </c>
      <c r="D96" s="21" t="str">
        <f aca="false">IF($A96="","",'Danışman Puan Girişi'!$I96)</f>
        <v/>
      </c>
      <c r="E96" s="21" t="str">
        <f aca="false">IF($A96="","",'Danışman Puan Girişi'!$O96)</f>
        <v/>
      </c>
      <c r="F96" s="21" t="str">
        <f aca="false">IF($A96="","",'Danışman Puan Girişi'!$T96)</f>
        <v/>
      </c>
      <c r="G96" s="21" t="str">
        <f aca="false">IF($A96="","",'Danışman Puan Girişi'!$AB96)</f>
        <v/>
      </c>
      <c r="H96" s="21" t="str">
        <f aca="false">IF($A96="","",IF($P96="","",IFERROR(INDEX('Jüri Puan Girişi'!$I$6:$I$55,$P96),"")))</f>
        <v/>
      </c>
      <c r="I96" s="21" t="str">
        <f aca="false">IF(OR($A96="",$P96="",$Q96=""),"",IFERROR(INDEX('Jüri Puan Girişi'!$A$6:$BF$55,$P96,13+($Q96-1)*9+7),""))</f>
        <v/>
      </c>
      <c r="J96" s="21" t="str">
        <f aca="false">IF($A96="","",IF($P96="","",IFERROR(INDEX('Jüri Puan Girişi'!$M$6:$M$55,$P96),"")))</f>
        <v/>
      </c>
      <c r="K96" s="21" t="str">
        <f aca="false">IF(OR($A96="",$P96="",$Q96=""),"",IFERROR(INDEX('Jüri Puan Girişi'!$A$6:$BF$55,$P96,13+($Q96-1)*9+8),""))</f>
        <v/>
      </c>
      <c r="L96" s="21" t="str">
        <f aca="false">IF(OR($A96="",$P96="",$Q96=""),"",IFERROR(INDEX('Jüri Puan Girişi'!$A$6:$BF$55,$P96,13+($Q96-1)*9+9),""))</f>
        <v/>
      </c>
      <c r="M96" s="21" t="str">
        <f aca="false">IF($A96="","",IF(OR($D96="",$E96="",$F96="",$L96="",AND('Danışman Puan Girişi'!$AD96&lt;&gt;"Evet",$G96="")),"",ROUND($D96*Kılavuz!$C$31+$E96*Kılavuz!$C$32+$F96*Kılavuz!$C$33+(IF('Danışman Puan Girişi'!$AD96="Evet",0,$G96))*Kılavuz!$C$34+$L96*Kılavuz!$C$35,2)))</f>
        <v/>
      </c>
      <c r="N96" s="23" t="str">
        <f aca="false">IF($A96="","",IF($Q96&gt;4,"Kapasite dışı: projede 4’ten fazla öğrenci",IF(OR(COUNTIF('Öğrenci Listesi'!$A$4:$A$253,$A96)&lt;3,COUNTIF('Öğrenci Listesi'!$A$4:$A$253,$A96)&gt;4),"Grup büyüklüğü 3–4 aralığı dışında",IF($B96="","Öğrenci No eksik",IF($C96="","Ad Soyad eksik",IF($D96="","Ara Rapor puanları eksik",IF($E96="","Ara Sunum puanları eksik",IF($F96="","Süreç Takibi puanları eksik",IF(AND('Danışman Puan Girişi'!$AD96&lt;&gt;"Evet",$G96=""),"Final Raporu puanları eksik",IF($L96="",IF(AND($I96="",$K96=""),"Final Sunumu jüri puanları eksik",IF($I96="","Final Sunumu – Jüri 1 puanları eksik","Final Sunumu – Jüri 2 puanları eksik")),IF(AND('Danışman Puan Girişi'!$AD96="Evet",$R96="Katılmadı"),"Tamamlandı (Final Raporu teslim edilmedi: 0 puan; Final Sunumu'na katılmadı: 0 puan)",IF('Danışman Puan Girişi'!$AD96="Evet","Tamamlandı (Final Raporu teslim edilmedi: 0 puan)",IF($R96="Katılmadı","Tamamlandı (Final Sunumu'na katılmadı: 0 puan)","Tamamlandı")))))))))))))</f>
        <v/>
      </c>
      <c r="O96" s="21" t="str">
        <f aca="false">IF($A96="","",$A96&amp;"#"&amp;$Q96)</f>
        <v/>
      </c>
      <c r="P96" s="21" t="str">
        <f aca="false">IF($A96="","",IFERROR(MATCH($A96,'Jüri Puan Girişi'!$A$6:$A$55,0),""))</f>
        <v/>
      </c>
      <c r="Q96" s="21" t="str">
        <f aca="false">IF($A96="","",COUNTIF('Öğrenci Listesi'!$A$4:$A96,'Öğrenci Listesi'!$A96))</f>
        <v/>
      </c>
      <c r="R96" s="21" t="str">
        <f aca="false">IF(OR($A96="",$P96="",$Q96=""),"",IFERROR(INDEX('Jüri Puan Girişi'!$A$6:$BF$55,$P96,13+($Q96-1)*9+2),""))</f>
        <v/>
      </c>
    </row>
    <row r="97" customFormat="false" ht="19.5" hidden="false" customHeight="true" outlineLevel="0" collapsed="false">
      <c r="A97" s="21" t="str">
        <f aca="false">IF('Öğrenci Listesi'!$A97="","",'Öğrenci Listesi'!$A97)</f>
        <v/>
      </c>
      <c r="B97" s="21" t="str">
        <f aca="false">IF('Öğrenci Listesi'!$A97="","",'Öğrenci Listesi'!$D97)</f>
        <v/>
      </c>
      <c r="C97" s="23" t="str">
        <f aca="false">IF('Öğrenci Listesi'!$A97="","",'Öğrenci Listesi'!$E97)</f>
        <v/>
      </c>
      <c r="D97" s="21" t="str">
        <f aca="false">IF($A97="","",'Danışman Puan Girişi'!$I97)</f>
        <v/>
      </c>
      <c r="E97" s="21" t="str">
        <f aca="false">IF($A97="","",'Danışman Puan Girişi'!$O97)</f>
        <v/>
      </c>
      <c r="F97" s="21" t="str">
        <f aca="false">IF($A97="","",'Danışman Puan Girişi'!$T97)</f>
        <v/>
      </c>
      <c r="G97" s="21" t="str">
        <f aca="false">IF($A97="","",'Danışman Puan Girişi'!$AB97)</f>
        <v/>
      </c>
      <c r="H97" s="21" t="str">
        <f aca="false">IF($A97="","",IF($P97="","",IFERROR(INDEX('Jüri Puan Girişi'!$I$6:$I$55,$P97),"")))</f>
        <v/>
      </c>
      <c r="I97" s="21" t="str">
        <f aca="false">IF(OR($A97="",$P97="",$Q97=""),"",IFERROR(INDEX('Jüri Puan Girişi'!$A$6:$BF$55,$P97,13+($Q97-1)*9+7),""))</f>
        <v/>
      </c>
      <c r="J97" s="21" t="str">
        <f aca="false">IF($A97="","",IF($P97="","",IFERROR(INDEX('Jüri Puan Girişi'!$M$6:$M$55,$P97),"")))</f>
        <v/>
      </c>
      <c r="K97" s="21" t="str">
        <f aca="false">IF(OR($A97="",$P97="",$Q97=""),"",IFERROR(INDEX('Jüri Puan Girişi'!$A$6:$BF$55,$P97,13+($Q97-1)*9+8),""))</f>
        <v/>
      </c>
      <c r="L97" s="21" t="str">
        <f aca="false">IF(OR($A97="",$P97="",$Q97=""),"",IFERROR(INDEX('Jüri Puan Girişi'!$A$6:$BF$55,$P97,13+($Q97-1)*9+9),""))</f>
        <v/>
      </c>
      <c r="M97" s="21" t="str">
        <f aca="false">IF($A97="","",IF(OR($D97="",$E97="",$F97="",$L97="",AND('Danışman Puan Girişi'!$AD97&lt;&gt;"Evet",$G97="")),"",ROUND($D97*Kılavuz!$C$31+$E97*Kılavuz!$C$32+$F97*Kılavuz!$C$33+(IF('Danışman Puan Girişi'!$AD97="Evet",0,$G97))*Kılavuz!$C$34+$L97*Kılavuz!$C$35,2)))</f>
        <v/>
      </c>
      <c r="N97" s="23" t="str">
        <f aca="false">IF($A97="","",IF($Q97&gt;4,"Kapasite dışı: projede 4’ten fazla öğrenci",IF(OR(COUNTIF('Öğrenci Listesi'!$A$4:$A$253,$A97)&lt;3,COUNTIF('Öğrenci Listesi'!$A$4:$A$253,$A97)&gt;4),"Grup büyüklüğü 3–4 aralığı dışında",IF($B97="","Öğrenci No eksik",IF($C97="","Ad Soyad eksik",IF($D97="","Ara Rapor puanları eksik",IF($E97="","Ara Sunum puanları eksik",IF($F97="","Süreç Takibi puanları eksik",IF(AND('Danışman Puan Girişi'!$AD97&lt;&gt;"Evet",$G97=""),"Final Raporu puanları eksik",IF($L97="",IF(AND($I97="",$K97=""),"Final Sunumu jüri puanları eksik",IF($I97="","Final Sunumu – Jüri 1 puanları eksik","Final Sunumu – Jüri 2 puanları eksik")),IF(AND('Danışman Puan Girişi'!$AD97="Evet",$R97="Katılmadı"),"Tamamlandı (Final Raporu teslim edilmedi: 0 puan; Final Sunumu'na katılmadı: 0 puan)",IF('Danışman Puan Girişi'!$AD97="Evet","Tamamlandı (Final Raporu teslim edilmedi: 0 puan)",IF($R97="Katılmadı","Tamamlandı (Final Sunumu'na katılmadı: 0 puan)","Tamamlandı")))))))))))))</f>
        <v/>
      </c>
      <c r="O97" s="21" t="str">
        <f aca="false">IF($A97="","",$A97&amp;"#"&amp;$Q97)</f>
        <v/>
      </c>
      <c r="P97" s="21" t="str">
        <f aca="false">IF($A97="","",IFERROR(MATCH($A97,'Jüri Puan Girişi'!$A$6:$A$55,0),""))</f>
        <v/>
      </c>
      <c r="Q97" s="21" t="str">
        <f aca="false">IF($A97="","",COUNTIF('Öğrenci Listesi'!$A$4:$A97,'Öğrenci Listesi'!$A97))</f>
        <v/>
      </c>
      <c r="R97" s="21" t="str">
        <f aca="false">IF(OR($A97="",$P97="",$Q97=""),"",IFERROR(INDEX('Jüri Puan Girişi'!$A$6:$BF$55,$P97,13+($Q97-1)*9+2),""))</f>
        <v/>
      </c>
    </row>
    <row r="98" customFormat="false" ht="19.5" hidden="false" customHeight="true" outlineLevel="0" collapsed="false">
      <c r="A98" s="21" t="str">
        <f aca="false">IF('Öğrenci Listesi'!$A98="","",'Öğrenci Listesi'!$A98)</f>
        <v/>
      </c>
      <c r="B98" s="21" t="str">
        <f aca="false">IF('Öğrenci Listesi'!$A98="","",'Öğrenci Listesi'!$D98)</f>
        <v/>
      </c>
      <c r="C98" s="23" t="str">
        <f aca="false">IF('Öğrenci Listesi'!$A98="","",'Öğrenci Listesi'!$E98)</f>
        <v/>
      </c>
      <c r="D98" s="21" t="str">
        <f aca="false">IF($A98="","",'Danışman Puan Girişi'!$I98)</f>
        <v/>
      </c>
      <c r="E98" s="21" t="str">
        <f aca="false">IF($A98="","",'Danışman Puan Girişi'!$O98)</f>
        <v/>
      </c>
      <c r="F98" s="21" t="str">
        <f aca="false">IF($A98="","",'Danışman Puan Girişi'!$T98)</f>
        <v/>
      </c>
      <c r="G98" s="21" t="str">
        <f aca="false">IF($A98="","",'Danışman Puan Girişi'!$AB98)</f>
        <v/>
      </c>
      <c r="H98" s="21" t="str">
        <f aca="false">IF($A98="","",IF($P98="","",IFERROR(INDEX('Jüri Puan Girişi'!$I$6:$I$55,$P98),"")))</f>
        <v/>
      </c>
      <c r="I98" s="21" t="str">
        <f aca="false">IF(OR($A98="",$P98="",$Q98=""),"",IFERROR(INDEX('Jüri Puan Girişi'!$A$6:$BF$55,$P98,13+($Q98-1)*9+7),""))</f>
        <v/>
      </c>
      <c r="J98" s="21" t="str">
        <f aca="false">IF($A98="","",IF($P98="","",IFERROR(INDEX('Jüri Puan Girişi'!$M$6:$M$55,$P98),"")))</f>
        <v/>
      </c>
      <c r="K98" s="21" t="str">
        <f aca="false">IF(OR($A98="",$P98="",$Q98=""),"",IFERROR(INDEX('Jüri Puan Girişi'!$A$6:$BF$55,$P98,13+($Q98-1)*9+8),""))</f>
        <v/>
      </c>
      <c r="L98" s="21" t="str">
        <f aca="false">IF(OR($A98="",$P98="",$Q98=""),"",IFERROR(INDEX('Jüri Puan Girişi'!$A$6:$BF$55,$P98,13+($Q98-1)*9+9),""))</f>
        <v/>
      </c>
      <c r="M98" s="21" t="str">
        <f aca="false">IF($A98="","",IF(OR($D98="",$E98="",$F98="",$L98="",AND('Danışman Puan Girişi'!$AD98&lt;&gt;"Evet",$G98="")),"",ROUND($D98*Kılavuz!$C$31+$E98*Kılavuz!$C$32+$F98*Kılavuz!$C$33+(IF('Danışman Puan Girişi'!$AD98="Evet",0,$G98))*Kılavuz!$C$34+$L98*Kılavuz!$C$35,2)))</f>
        <v/>
      </c>
      <c r="N98" s="23" t="str">
        <f aca="false">IF($A98="","",IF($Q98&gt;4,"Kapasite dışı: projede 4’ten fazla öğrenci",IF(OR(COUNTIF('Öğrenci Listesi'!$A$4:$A$253,$A98)&lt;3,COUNTIF('Öğrenci Listesi'!$A$4:$A$253,$A98)&gt;4),"Grup büyüklüğü 3–4 aralığı dışında",IF($B98="","Öğrenci No eksik",IF($C98="","Ad Soyad eksik",IF($D98="","Ara Rapor puanları eksik",IF($E98="","Ara Sunum puanları eksik",IF($F98="","Süreç Takibi puanları eksik",IF(AND('Danışman Puan Girişi'!$AD98&lt;&gt;"Evet",$G98=""),"Final Raporu puanları eksik",IF($L98="",IF(AND($I98="",$K98=""),"Final Sunumu jüri puanları eksik",IF($I98="","Final Sunumu – Jüri 1 puanları eksik","Final Sunumu – Jüri 2 puanları eksik")),IF(AND('Danışman Puan Girişi'!$AD98="Evet",$R98="Katılmadı"),"Tamamlandı (Final Raporu teslim edilmedi: 0 puan; Final Sunumu'na katılmadı: 0 puan)",IF('Danışman Puan Girişi'!$AD98="Evet","Tamamlandı (Final Raporu teslim edilmedi: 0 puan)",IF($R98="Katılmadı","Tamamlandı (Final Sunumu'na katılmadı: 0 puan)","Tamamlandı")))))))))))))</f>
        <v/>
      </c>
      <c r="O98" s="21" t="str">
        <f aca="false">IF($A98="","",$A98&amp;"#"&amp;$Q98)</f>
        <v/>
      </c>
      <c r="P98" s="21" t="str">
        <f aca="false">IF($A98="","",IFERROR(MATCH($A98,'Jüri Puan Girişi'!$A$6:$A$55,0),""))</f>
        <v/>
      </c>
      <c r="Q98" s="21" t="str">
        <f aca="false">IF($A98="","",COUNTIF('Öğrenci Listesi'!$A$4:$A98,'Öğrenci Listesi'!$A98))</f>
        <v/>
      </c>
      <c r="R98" s="21" t="str">
        <f aca="false">IF(OR($A98="",$P98="",$Q98=""),"",IFERROR(INDEX('Jüri Puan Girişi'!$A$6:$BF$55,$P98,13+($Q98-1)*9+2),""))</f>
        <v/>
      </c>
    </row>
    <row r="99" customFormat="false" ht="19.5" hidden="false" customHeight="true" outlineLevel="0" collapsed="false">
      <c r="A99" s="21" t="str">
        <f aca="false">IF('Öğrenci Listesi'!$A99="","",'Öğrenci Listesi'!$A99)</f>
        <v/>
      </c>
      <c r="B99" s="21" t="str">
        <f aca="false">IF('Öğrenci Listesi'!$A99="","",'Öğrenci Listesi'!$D99)</f>
        <v/>
      </c>
      <c r="C99" s="23" t="str">
        <f aca="false">IF('Öğrenci Listesi'!$A99="","",'Öğrenci Listesi'!$E99)</f>
        <v/>
      </c>
      <c r="D99" s="21" t="str">
        <f aca="false">IF($A99="","",'Danışman Puan Girişi'!$I99)</f>
        <v/>
      </c>
      <c r="E99" s="21" t="str">
        <f aca="false">IF($A99="","",'Danışman Puan Girişi'!$O99)</f>
        <v/>
      </c>
      <c r="F99" s="21" t="str">
        <f aca="false">IF($A99="","",'Danışman Puan Girişi'!$T99)</f>
        <v/>
      </c>
      <c r="G99" s="21" t="str">
        <f aca="false">IF($A99="","",'Danışman Puan Girişi'!$AB99)</f>
        <v/>
      </c>
      <c r="H99" s="21" t="str">
        <f aca="false">IF($A99="","",IF($P99="","",IFERROR(INDEX('Jüri Puan Girişi'!$I$6:$I$55,$P99),"")))</f>
        <v/>
      </c>
      <c r="I99" s="21" t="str">
        <f aca="false">IF(OR($A99="",$P99="",$Q99=""),"",IFERROR(INDEX('Jüri Puan Girişi'!$A$6:$BF$55,$P99,13+($Q99-1)*9+7),""))</f>
        <v/>
      </c>
      <c r="J99" s="21" t="str">
        <f aca="false">IF($A99="","",IF($P99="","",IFERROR(INDEX('Jüri Puan Girişi'!$M$6:$M$55,$P99),"")))</f>
        <v/>
      </c>
      <c r="K99" s="21" t="str">
        <f aca="false">IF(OR($A99="",$P99="",$Q99=""),"",IFERROR(INDEX('Jüri Puan Girişi'!$A$6:$BF$55,$P99,13+($Q99-1)*9+8),""))</f>
        <v/>
      </c>
      <c r="L99" s="21" t="str">
        <f aca="false">IF(OR($A99="",$P99="",$Q99=""),"",IFERROR(INDEX('Jüri Puan Girişi'!$A$6:$BF$55,$P99,13+($Q99-1)*9+9),""))</f>
        <v/>
      </c>
      <c r="M99" s="21" t="str">
        <f aca="false">IF($A99="","",IF(OR($D99="",$E99="",$F99="",$L99="",AND('Danışman Puan Girişi'!$AD99&lt;&gt;"Evet",$G99="")),"",ROUND($D99*Kılavuz!$C$31+$E99*Kılavuz!$C$32+$F99*Kılavuz!$C$33+(IF('Danışman Puan Girişi'!$AD99="Evet",0,$G99))*Kılavuz!$C$34+$L99*Kılavuz!$C$35,2)))</f>
        <v/>
      </c>
      <c r="N99" s="23" t="str">
        <f aca="false">IF($A99="","",IF($Q99&gt;4,"Kapasite dışı: projede 4’ten fazla öğrenci",IF(OR(COUNTIF('Öğrenci Listesi'!$A$4:$A$253,$A99)&lt;3,COUNTIF('Öğrenci Listesi'!$A$4:$A$253,$A99)&gt;4),"Grup büyüklüğü 3–4 aralığı dışında",IF($B99="","Öğrenci No eksik",IF($C99="","Ad Soyad eksik",IF($D99="","Ara Rapor puanları eksik",IF($E99="","Ara Sunum puanları eksik",IF($F99="","Süreç Takibi puanları eksik",IF(AND('Danışman Puan Girişi'!$AD99&lt;&gt;"Evet",$G99=""),"Final Raporu puanları eksik",IF($L99="",IF(AND($I99="",$K99=""),"Final Sunumu jüri puanları eksik",IF($I99="","Final Sunumu – Jüri 1 puanları eksik","Final Sunumu – Jüri 2 puanları eksik")),IF(AND('Danışman Puan Girişi'!$AD99="Evet",$R99="Katılmadı"),"Tamamlandı (Final Raporu teslim edilmedi: 0 puan; Final Sunumu'na katılmadı: 0 puan)",IF('Danışman Puan Girişi'!$AD99="Evet","Tamamlandı (Final Raporu teslim edilmedi: 0 puan)",IF($R99="Katılmadı","Tamamlandı (Final Sunumu'na katılmadı: 0 puan)","Tamamlandı")))))))))))))</f>
        <v/>
      </c>
      <c r="O99" s="21" t="str">
        <f aca="false">IF($A99="","",$A99&amp;"#"&amp;$Q99)</f>
        <v/>
      </c>
      <c r="P99" s="21" t="str">
        <f aca="false">IF($A99="","",IFERROR(MATCH($A99,'Jüri Puan Girişi'!$A$6:$A$55,0),""))</f>
        <v/>
      </c>
      <c r="Q99" s="21" t="str">
        <f aca="false">IF($A99="","",COUNTIF('Öğrenci Listesi'!$A$4:$A99,'Öğrenci Listesi'!$A99))</f>
        <v/>
      </c>
      <c r="R99" s="21" t="str">
        <f aca="false">IF(OR($A99="",$P99="",$Q99=""),"",IFERROR(INDEX('Jüri Puan Girişi'!$A$6:$BF$55,$P99,13+($Q99-1)*9+2),""))</f>
        <v/>
      </c>
    </row>
    <row r="100" customFormat="false" ht="19.5" hidden="false" customHeight="true" outlineLevel="0" collapsed="false">
      <c r="A100" s="21" t="str">
        <f aca="false">IF('Öğrenci Listesi'!$A100="","",'Öğrenci Listesi'!$A100)</f>
        <v/>
      </c>
      <c r="B100" s="21" t="str">
        <f aca="false">IF('Öğrenci Listesi'!$A100="","",'Öğrenci Listesi'!$D100)</f>
        <v/>
      </c>
      <c r="C100" s="23" t="str">
        <f aca="false">IF('Öğrenci Listesi'!$A100="","",'Öğrenci Listesi'!$E100)</f>
        <v/>
      </c>
      <c r="D100" s="21" t="str">
        <f aca="false">IF($A100="","",'Danışman Puan Girişi'!$I100)</f>
        <v/>
      </c>
      <c r="E100" s="21" t="str">
        <f aca="false">IF($A100="","",'Danışman Puan Girişi'!$O100)</f>
        <v/>
      </c>
      <c r="F100" s="21" t="str">
        <f aca="false">IF($A100="","",'Danışman Puan Girişi'!$T100)</f>
        <v/>
      </c>
      <c r="G100" s="21" t="str">
        <f aca="false">IF($A100="","",'Danışman Puan Girişi'!$AB100)</f>
        <v/>
      </c>
      <c r="H100" s="21" t="str">
        <f aca="false">IF($A100="","",IF($P100="","",IFERROR(INDEX('Jüri Puan Girişi'!$I$6:$I$55,$P100),"")))</f>
        <v/>
      </c>
      <c r="I100" s="21" t="str">
        <f aca="false">IF(OR($A100="",$P100="",$Q100=""),"",IFERROR(INDEX('Jüri Puan Girişi'!$A$6:$BF$55,$P100,13+($Q100-1)*9+7),""))</f>
        <v/>
      </c>
      <c r="J100" s="21" t="str">
        <f aca="false">IF($A100="","",IF($P100="","",IFERROR(INDEX('Jüri Puan Girişi'!$M$6:$M$55,$P100),"")))</f>
        <v/>
      </c>
      <c r="K100" s="21" t="str">
        <f aca="false">IF(OR($A100="",$P100="",$Q100=""),"",IFERROR(INDEX('Jüri Puan Girişi'!$A$6:$BF$55,$P100,13+($Q100-1)*9+8),""))</f>
        <v/>
      </c>
      <c r="L100" s="21" t="str">
        <f aca="false">IF(OR($A100="",$P100="",$Q100=""),"",IFERROR(INDEX('Jüri Puan Girişi'!$A$6:$BF$55,$P100,13+($Q100-1)*9+9),""))</f>
        <v/>
      </c>
      <c r="M100" s="21" t="str">
        <f aca="false">IF($A100="","",IF(OR($D100="",$E100="",$F100="",$L100="",AND('Danışman Puan Girişi'!$AD100&lt;&gt;"Evet",$G100="")),"",ROUND($D100*Kılavuz!$C$31+$E100*Kılavuz!$C$32+$F100*Kılavuz!$C$33+(IF('Danışman Puan Girişi'!$AD100="Evet",0,$G100))*Kılavuz!$C$34+$L100*Kılavuz!$C$35,2)))</f>
        <v/>
      </c>
      <c r="N100" s="23" t="str">
        <f aca="false">IF($A100="","",IF($Q100&gt;4,"Kapasite dışı: projede 4’ten fazla öğrenci",IF(OR(COUNTIF('Öğrenci Listesi'!$A$4:$A$253,$A100)&lt;3,COUNTIF('Öğrenci Listesi'!$A$4:$A$253,$A100)&gt;4),"Grup büyüklüğü 3–4 aralığı dışında",IF($B100="","Öğrenci No eksik",IF($C100="","Ad Soyad eksik",IF($D100="","Ara Rapor puanları eksik",IF($E100="","Ara Sunum puanları eksik",IF($F100="","Süreç Takibi puanları eksik",IF(AND('Danışman Puan Girişi'!$AD100&lt;&gt;"Evet",$G100=""),"Final Raporu puanları eksik",IF($L100="",IF(AND($I100="",$K100=""),"Final Sunumu jüri puanları eksik",IF($I100="","Final Sunumu – Jüri 1 puanları eksik","Final Sunumu – Jüri 2 puanları eksik")),IF(AND('Danışman Puan Girişi'!$AD100="Evet",$R100="Katılmadı"),"Tamamlandı (Final Raporu teslim edilmedi: 0 puan; Final Sunumu'na katılmadı: 0 puan)",IF('Danışman Puan Girişi'!$AD100="Evet","Tamamlandı (Final Raporu teslim edilmedi: 0 puan)",IF($R100="Katılmadı","Tamamlandı (Final Sunumu'na katılmadı: 0 puan)","Tamamlandı")))))))))))))</f>
        <v/>
      </c>
      <c r="O100" s="21" t="str">
        <f aca="false">IF($A100="","",$A100&amp;"#"&amp;$Q100)</f>
        <v/>
      </c>
      <c r="P100" s="21" t="str">
        <f aca="false">IF($A100="","",IFERROR(MATCH($A100,'Jüri Puan Girişi'!$A$6:$A$55,0),""))</f>
        <v/>
      </c>
      <c r="Q100" s="21" t="str">
        <f aca="false">IF($A100="","",COUNTIF('Öğrenci Listesi'!$A$4:$A100,'Öğrenci Listesi'!$A100))</f>
        <v/>
      </c>
      <c r="R100" s="21" t="str">
        <f aca="false">IF(OR($A100="",$P100="",$Q100=""),"",IFERROR(INDEX('Jüri Puan Girişi'!$A$6:$BF$55,$P100,13+($Q100-1)*9+2),""))</f>
        <v/>
      </c>
    </row>
    <row r="101" customFormat="false" ht="19.5" hidden="false" customHeight="true" outlineLevel="0" collapsed="false">
      <c r="A101" s="21" t="str">
        <f aca="false">IF('Öğrenci Listesi'!$A101="","",'Öğrenci Listesi'!$A101)</f>
        <v/>
      </c>
      <c r="B101" s="21" t="str">
        <f aca="false">IF('Öğrenci Listesi'!$A101="","",'Öğrenci Listesi'!$D101)</f>
        <v/>
      </c>
      <c r="C101" s="23" t="str">
        <f aca="false">IF('Öğrenci Listesi'!$A101="","",'Öğrenci Listesi'!$E101)</f>
        <v/>
      </c>
      <c r="D101" s="21" t="str">
        <f aca="false">IF($A101="","",'Danışman Puan Girişi'!$I101)</f>
        <v/>
      </c>
      <c r="E101" s="21" t="str">
        <f aca="false">IF($A101="","",'Danışman Puan Girişi'!$O101)</f>
        <v/>
      </c>
      <c r="F101" s="21" t="str">
        <f aca="false">IF($A101="","",'Danışman Puan Girişi'!$T101)</f>
        <v/>
      </c>
      <c r="G101" s="21" t="str">
        <f aca="false">IF($A101="","",'Danışman Puan Girişi'!$AB101)</f>
        <v/>
      </c>
      <c r="H101" s="21" t="str">
        <f aca="false">IF($A101="","",IF($P101="","",IFERROR(INDEX('Jüri Puan Girişi'!$I$6:$I$55,$P101),"")))</f>
        <v/>
      </c>
      <c r="I101" s="21" t="str">
        <f aca="false">IF(OR($A101="",$P101="",$Q101=""),"",IFERROR(INDEX('Jüri Puan Girişi'!$A$6:$BF$55,$P101,13+($Q101-1)*9+7),""))</f>
        <v/>
      </c>
      <c r="J101" s="21" t="str">
        <f aca="false">IF($A101="","",IF($P101="","",IFERROR(INDEX('Jüri Puan Girişi'!$M$6:$M$55,$P101),"")))</f>
        <v/>
      </c>
      <c r="K101" s="21" t="str">
        <f aca="false">IF(OR($A101="",$P101="",$Q101=""),"",IFERROR(INDEX('Jüri Puan Girişi'!$A$6:$BF$55,$P101,13+($Q101-1)*9+8),""))</f>
        <v/>
      </c>
      <c r="L101" s="21" t="str">
        <f aca="false">IF(OR($A101="",$P101="",$Q101=""),"",IFERROR(INDEX('Jüri Puan Girişi'!$A$6:$BF$55,$P101,13+($Q101-1)*9+9),""))</f>
        <v/>
      </c>
      <c r="M101" s="21" t="str">
        <f aca="false">IF($A101="","",IF(OR($D101="",$E101="",$F101="",$L101="",AND('Danışman Puan Girişi'!$AD101&lt;&gt;"Evet",$G101="")),"",ROUND($D101*Kılavuz!$C$31+$E101*Kılavuz!$C$32+$F101*Kılavuz!$C$33+(IF('Danışman Puan Girişi'!$AD101="Evet",0,$G101))*Kılavuz!$C$34+$L101*Kılavuz!$C$35,2)))</f>
        <v/>
      </c>
      <c r="N101" s="23" t="str">
        <f aca="false">IF($A101="","",IF($Q101&gt;4,"Kapasite dışı: projede 4’ten fazla öğrenci",IF(OR(COUNTIF('Öğrenci Listesi'!$A$4:$A$253,$A101)&lt;3,COUNTIF('Öğrenci Listesi'!$A$4:$A$253,$A101)&gt;4),"Grup büyüklüğü 3–4 aralığı dışında",IF($B101="","Öğrenci No eksik",IF($C101="","Ad Soyad eksik",IF($D101="","Ara Rapor puanları eksik",IF($E101="","Ara Sunum puanları eksik",IF($F101="","Süreç Takibi puanları eksik",IF(AND('Danışman Puan Girişi'!$AD101&lt;&gt;"Evet",$G101=""),"Final Raporu puanları eksik",IF($L101="",IF(AND($I101="",$K101=""),"Final Sunumu jüri puanları eksik",IF($I101="","Final Sunumu – Jüri 1 puanları eksik","Final Sunumu – Jüri 2 puanları eksik")),IF(AND('Danışman Puan Girişi'!$AD101="Evet",$R101="Katılmadı"),"Tamamlandı (Final Raporu teslim edilmedi: 0 puan; Final Sunumu'na katılmadı: 0 puan)",IF('Danışman Puan Girişi'!$AD101="Evet","Tamamlandı (Final Raporu teslim edilmedi: 0 puan)",IF($R101="Katılmadı","Tamamlandı (Final Sunumu'na katılmadı: 0 puan)","Tamamlandı")))))))))))))</f>
        <v/>
      </c>
      <c r="O101" s="21" t="str">
        <f aca="false">IF($A101="","",$A101&amp;"#"&amp;$Q101)</f>
        <v/>
      </c>
      <c r="P101" s="21" t="str">
        <f aca="false">IF($A101="","",IFERROR(MATCH($A101,'Jüri Puan Girişi'!$A$6:$A$55,0),""))</f>
        <v/>
      </c>
      <c r="Q101" s="21" t="str">
        <f aca="false">IF($A101="","",COUNTIF('Öğrenci Listesi'!$A$4:$A101,'Öğrenci Listesi'!$A101))</f>
        <v/>
      </c>
      <c r="R101" s="21" t="str">
        <f aca="false">IF(OR($A101="",$P101="",$Q101=""),"",IFERROR(INDEX('Jüri Puan Girişi'!$A$6:$BF$55,$P101,13+($Q101-1)*9+2),""))</f>
        <v/>
      </c>
    </row>
    <row r="102" customFormat="false" ht="19.5" hidden="false" customHeight="true" outlineLevel="0" collapsed="false">
      <c r="A102" s="21" t="str">
        <f aca="false">IF('Öğrenci Listesi'!$A102="","",'Öğrenci Listesi'!$A102)</f>
        <v/>
      </c>
      <c r="B102" s="21" t="str">
        <f aca="false">IF('Öğrenci Listesi'!$A102="","",'Öğrenci Listesi'!$D102)</f>
        <v/>
      </c>
      <c r="C102" s="23" t="str">
        <f aca="false">IF('Öğrenci Listesi'!$A102="","",'Öğrenci Listesi'!$E102)</f>
        <v/>
      </c>
      <c r="D102" s="21" t="str">
        <f aca="false">IF($A102="","",'Danışman Puan Girişi'!$I102)</f>
        <v/>
      </c>
      <c r="E102" s="21" t="str">
        <f aca="false">IF($A102="","",'Danışman Puan Girişi'!$O102)</f>
        <v/>
      </c>
      <c r="F102" s="21" t="str">
        <f aca="false">IF($A102="","",'Danışman Puan Girişi'!$T102)</f>
        <v/>
      </c>
      <c r="G102" s="21" t="str">
        <f aca="false">IF($A102="","",'Danışman Puan Girişi'!$AB102)</f>
        <v/>
      </c>
      <c r="H102" s="21" t="str">
        <f aca="false">IF($A102="","",IF($P102="","",IFERROR(INDEX('Jüri Puan Girişi'!$I$6:$I$55,$P102),"")))</f>
        <v/>
      </c>
      <c r="I102" s="21" t="str">
        <f aca="false">IF(OR($A102="",$P102="",$Q102=""),"",IFERROR(INDEX('Jüri Puan Girişi'!$A$6:$BF$55,$P102,13+($Q102-1)*9+7),""))</f>
        <v/>
      </c>
      <c r="J102" s="21" t="str">
        <f aca="false">IF($A102="","",IF($P102="","",IFERROR(INDEX('Jüri Puan Girişi'!$M$6:$M$55,$P102),"")))</f>
        <v/>
      </c>
      <c r="K102" s="21" t="str">
        <f aca="false">IF(OR($A102="",$P102="",$Q102=""),"",IFERROR(INDEX('Jüri Puan Girişi'!$A$6:$BF$55,$P102,13+($Q102-1)*9+8),""))</f>
        <v/>
      </c>
      <c r="L102" s="21" t="str">
        <f aca="false">IF(OR($A102="",$P102="",$Q102=""),"",IFERROR(INDEX('Jüri Puan Girişi'!$A$6:$BF$55,$P102,13+($Q102-1)*9+9),""))</f>
        <v/>
      </c>
      <c r="M102" s="21" t="str">
        <f aca="false">IF($A102="","",IF(OR($D102="",$E102="",$F102="",$L102="",AND('Danışman Puan Girişi'!$AD102&lt;&gt;"Evet",$G102="")),"",ROUND($D102*Kılavuz!$C$31+$E102*Kılavuz!$C$32+$F102*Kılavuz!$C$33+(IF('Danışman Puan Girişi'!$AD102="Evet",0,$G102))*Kılavuz!$C$34+$L102*Kılavuz!$C$35,2)))</f>
        <v/>
      </c>
      <c r="N102" s="23" t="str">
        <f aca="false">IF($A102="","",IF($Q102&gt;4,"Kapasite dışı: projede 4’ten fazla öğrenci",IF(OR(COUNTIF('Öğrenci Listesi'!$A$4:$A$253,$A102)&lt;3,COUNTIF('Öğrenci Listesi'!$A$4:$A$253,$A102)&gt;4),"Grup büyüklüğü 3–4 aralığı dışında",IF($B102="","Öğrenci No eksik",IF($C102="","Ad Soyad eksik",IF($D102="","Ara Rapor puanları eksik",IF($E102="","Ara Sunum puanları eksik",IF($F102="","Süreç Takibi puanları eksik",IF(AND('Danışman Puan Girişi'!$AD102&lt;&gt;"Evet",$G102=""),"Final Raporu puanları eksik",IF($L102="",IF(AND($I102="",$K102=""),"Final Sunumu jüri puanları eksik",IF($I102="","Final Sunumu – Jüri 1 puanları eksik","Final Sunumu – Jüri 2 puanları eksik")),IF(AND('Danışman Puan Girişi'!$AD102="Evet",$R102="Katılmadı"),"Tamamlandı (Final Raporu teslim edilmedi: 0 puan; Final Sunumu'na katılmadı: 0 puan)",IF('Danışman Puan Girişi'!$AD102="Evet","Tamamlandı (Final Raporu teslim edilmedi: 0 puan)",IF($R102="Katılmadı","Tamamlandı (Final Sunumu'na katılmadı: 0 puan)","Tamamlandı")))))))))))))</f>
        <v/>
      </c>
      <c r="O102" s="21" t="str">
        <f aca="false">IF($A102="","",$A102&amp;"#"&amp;$Q102)</f>
        <v/>
      </c>
      <c r="P102" s="21" t="str">
        <f aca="false">IF($A102="","",IFERROR(MATCH($A102,'Jüri Puan Girişi'!$A$6:$A$55,0),""))</f>
        <v/>
      </c>
      <c r="Q102" s="21" t="str">
        <f aca="false">IF($A102="","",COUNTIF('Öğrenci Listesi'!$A$4:$A102,'Öğrenci Listesi'!$A102))</f>
        <v/>
      </c>
      <c r="R102" s="21" t="str">
        <f aca="false">IF(OR($A102="",$P102="",$Q102=""),"",IFERROR(INDEX('Jüri Puan Girişi'!$A$6:$BF$55,$P102,13+($Q102-1)*9+2),""))</f>
        <v/>
      </c>
    </row>
    <row r="103" customFormat="false" ht="19.5" hidden="false" customHeight="true" outlineLevel="0" collapsed="false">
      <c r="A103" s="21" t="str">
        <f aca="false">IF('Öğrenci Listesi'!$A103="","",'Öğrenci Listesi'!$A103)</f>
        <v/>
      </c>
      <c r="B103" s="21" t="str">
        <f aca="false">IF('Öğrenci Listesi'!$A103="","",'Öğrenci Listesi'!$D103)</f>
        <v/>
      </c>
      <c r="C103" s="23" t="str">
        <f aca="false">IF('Öğrenci Listesi'!$A103="","",'Öğrenci Listesi'!$E103)</f>
        <v/>
      </c>
      <c r="D103" s="21" t="str">
        <f aca="false">IF($A103="","",'Danışman Puan Girişi'!$I103)</f>
        <v/>
      </c>
      <c r="E103" s="21" t="str">
        <f aca="false">IF($A103="","",'Danışman Puan Girişi'!$O103)</f>
        <v/>
      </c>
      <c r="F103" s="21" t="str">
        <f aca="false">IF($A103="","",'Danışman Puan Girişi'!$T103)</f>
        <v/>
      </c>
      <c r="G103" s="21" t="str">
        <f aca="false">IF($A103="","",'Danışman Puan Girişi'!$AB103)</f>
        <v/>
      </c>
      <c r="H103" s="21" t="str">
        <f aca="false">IF($A103="","",IF($P103="","",IFERROR(INDEX('Jüri Puan Girişi'!$I$6:$I$55,$P103),"")))</f>
        <v/>
      </c>
      <c r="I103" s="21" t="str">
        <f aca="false">IF(OR($A103="",$P103="",$Q103=""),"",IFERROR(INDEX('Jüri Puan Girişi'!$A$6:$BF$55,$P103,13+($Q103-1)*9+7),""))</f>
        <v/>
      </c>
      <c r="J103" s="21" t="str">
        <f aca="false">IF($A103="","",IF($P103="","",IFERROR(INDEX('Jüri Puan Girişi'!$M$6:$M$55,$P103),"")))</f>
        <v/>
      </c>
      <c r="K103" s="21" t="str">
        <f aca="false">IF(OR($A103="",$P103="",$Q103=""),"",IFERROR(INDEX('Jüri Puan Girişi'!$A$6:$BF$55,$P103,13+($Q103-1)*9+8),""))</f>
        <v/>
      </c>
      <c r="L103" s="21" t="str">
        <f aca="false">IF(OR($A103="",$P103="",$Q103=""),"",IFERROR(INDEX('Jüri Puan Girişi'!$A$6:$BF$55,$P103,13+($Q103-1)*9+9),""))</f>
        <v/>
      </c>
      <c r="M103" s="21" t="str">
        <f aca="false">IF($A103="","",IF(OR($D103="",$E103="",$F103="",$L103="",AND('Danışman Puan Girişi'!$AD103&lt;&gt;"Evet",$G103="")),"",ROUND($D103*Kılavuz!$C$31+$E103*Kılavuz!$C$32+$F103*Kılavuz!$C$33+(IF('Danışman Puan Girişi'!$AD103="Evet",0,$G103))*Kılavuz!$C$34+$L103*Kılavuz!$C$35,2)))</f>
        <v/>
      </c>
      <c r="N103" s="23" t="str">
        <f aca="false">IF($A103="","",IF($Q103&gt;4,"Kapasite dışı: projede 4’ten fazla öğrenci",IF(OR(COUNTIF('Öğrenci Listesi'!$A$4:$A$253,$A103)&lt;3,COUNTIF('Öğrenci Listesi'!$A$4:$A$253,$A103)&gt;4),"Grup büyüklüğü 3–4 aralığı dışında",IF($B103="","Öğrenci No eksik",IF($C103="","Ad Soyad eksik",IF($D103="","Ara Rapor puanları eksik",IF($E103="","Ara Sunum puanları eksik",IF($F103="","Süreç Takibi puanları eksik",IF(AND('Danışman Puan Girişi'!$AD103&lt;&gt;"Evet",$G103=""),"Final Raporu puanları eksik",IF($L103="",IF(AND($I103="",$K103=""),"Final Sunumu jüri puanları eksik",IF($I103="","Final Sunumu – Jüri 1 puanları eksik","Final Sunumu – Jüri 2 puanları eksik")),IF(AND('Danışman Puan Girişi'!$AD103="Evet",$R103="Katılmadı"),"Tamamlandı (Final Raporu teslim edilmedi: 0 puan; Final Sunumu'na katılmadı: 0 puan)",IF('Danışman Puan Girişi'!$AD103="Evet","Tamamlandı (Final Raporu teslim edilmedi: 0 puan)",IF($R103="Katılmadı","Tamamlandı (Final Sunumu'na katılmadı: 0 puan)","Tamamlandı")))))))))))))</f>
        <v/>
      </c>
      <c r="O103" s="21" t="str">
        <f aca="false">IF($A103="","",$A103&amp;"#"&amp;$Q103)</f>
        <v/>
      </c>
      <c r="P103" s="21" t="str">
        <f aca="false">IF($A103="","",IFERROR(MATCH($A103,'Jüri Puan Girişi'!$A$6:$A$55,0),""))</f>
        <v/>
      </c>
      <c r="Q103" s="21" t="str">
        <f aca="false">IF($A103="","",COUNTIF('Öğrenci Listesi'!$A$4:$A103,'Öğrenci Listesi'!$A103))</f>
        <v/>
      </c>
      <c r="R103" s="21" t="str">
        <f aca="false">IF(OR($A103="",$P103="",$Q103=""),"",IFERROR(INDEX('Jüri Puan Girişi'!$A$6:$BF$55,$P103,13+($Q103-1)*9+2),""))</f>
        <v/>
      </c>
    </row>
    <row r="104" customFormat="false" ht="19.5" hidden="false" customHeight="true" outlineLevel="0" collapsed="false">
      <c r="A104" s="21" t="str">
        <f aca="false">IF('Öğrenci Listesi'!$A104="","",'Öğrenci Listesi'!$A104)</f>
        <v/>
      </c>
      <c r="B104" s="21" t="str">
        <f aca="false">IF('Öğrenci Listesi'!$A104="","",'Öğrenci Listesi'!$D104)</f>
        <v/>
      </c>
      <c r="C104" s="23" t="str">
        <f aca="false">IF('Öğrenci Listesi'!$A104="","",'Öğrenci Listesi'!$E104)</f>
        <v/>
      </c>
      <c r="D104" s="21" t="str">
        <f aca="false">IF($A104="","",'Danışman Puan Girişi'!$I104)</f>
        <v/>
      </c>
      <c r="E104" s="21" t="str">
        <f aca="false">IF($A104="","",'Danışman Puan Girişi'!$O104)</f>
        <v/>
      </c>
      <c r="F104" s="21" t="str">
        <f aca="false">IF($A104="","",'Danışman Puan Girişi'!$T104)</f>
        <v/>
      </c>
      <c r="G104" s="21" t="str">
        <f aca="false">IF($A104="","",'Danışman Puan Girişi'!$AB104)</f>
        <v/>
      </c>
      <c r="H104" s="21" t="str">
        <f aca="false">IF($A104="","",IF($P104="","",IFERROR(INDEX('Jüri Puan Girişi'!$I$6:$I$55,$P104),"")))</f>
        <v/>
      </c>
      <c r="I104" s="21" t="str">
        <f aca="false">IF(OR($A104="",$P104="",$Q104=""),"",IFERROR(INDEX('Jüri Puan Girişi'!$A$6:$BF$55,$P104,13+($Q104-1)*9+7),""))</f>
        <v/>
      </c>
      <c r="J104" s="21" t="str">
        <f aca="false">IF($A104="","",IF($P104="","",IFERROR(INDEX('Jüri Puan Girişi'!$M$6:$M$55,$P104),"")))</f>
        <v/>
      </c>
      <c r="K104" s="21" t="str">
        <f aca="false">IF(OR($A104="",$P104="",$Q104=""),"",IFERROR(INDEX('Jüri Puan Girişi'!$A$6:$BF$55,$P104,13+($Q104-1)*9+8),""))</f>
        <v/>
      </c>
      <c r="L104" s="21" t="str">
        <f aca="false">IF(OR($A104="",$P104="",$Q104=""),"",IFERROR(INDEX('Jüri Puan Girişi'!$A$6:$BF$55,$P104,13+($Q104-1)*9+9),""))</f>
        <v/>
      </c>
      <c r="M104" s="21" t="str">
        <f aca="false">IF($A104="","",IF(OR($D104="",$E104="",$F104="",$L104="",AND('Danışman Puan Girişi'!$AD104&lt;&gt;"Evet",$G104="")),"",ROUND($D104*Kılavuz!$C$31+$E104*Kılavuz!$C$32+$F104*Kılavuz!$C$33+(IF('Danışman Puan Girişi'!$AD104="Evet",0,$G104))*Kılavuz!$C$34+$L104*Kılavuz!$C$35,2)))</f>
        <v/>
      </c>
      <c r="N104" s="23" t="str">
        <f aca="false">IF($A104="","",IF($Q104&gt;4,"Kapasite dışı: projede 4’ten fazla öğrenci",IF(OR(COUNTIF('Öğrenci Listesi'!$A$4:$A$253,$A104)&lt;3,COUNTIF('Öğrenci Listesi'!$A$4:$A$253,$A104)&gt;4),"Grup büyüklüğü 3–4 aralığı dışında",IF($B104="","Öğrenci No eksik",IF($C104="","Ad Soyad eksik",IF($D104="","Ara Rapor puanları eksik",IF($E104="","Ara Sunum puanları eksik",IF($F104="","Süreç Takibi puanları eksik",IF(AND('Danışman Puan Girişi'!$AD104&lt;&gt;"Evet",$G104=""),"Final Raporu puanları eksik",IF($L104="",IF(AND($I104="",$K104=""),"Final Sunumu jüri puanları eksik",IF($I104="","Final Sunumu – Jüri 1 puanları eksik","Final Sunumu – Jüri 2 puanları eksik")),IF(AND('Danışman Puan Girişi'!$AD104="Evet",$R104="Katılmadı"),"Tamamlandı (Final Raporu teslim edilmedi: 0 puan; Final Sunumu'na katılmadı: 0 puan)",IF('Danışman Puan Girişi'!$AD104="Evet","Tamamlandı (Final Raporu teslim edilmedi: 0 puan)",IF($R104="Katılmadı","Tamamlandı (Final Sunumu'na katılmadı: 0 puan)","Tamamlandı")))))))))))))</f>
        <v/>
      </c>
      <c r="O104" s="21" t="str">
        <f aca="false">IF($A104="","",$A104&amp;"#"&amp;$Q104)</f>
        <v/>
      </c>
      <c r="P104" s="21" t="str">
        <f aca="false">IF($A104="","",IFERROR(MATCH($A104,'Jüri Puan Girişi'!$A$6:$A$55,0),""))</f>
        <v/>
      </c>
      <c r="Q104" s="21" t="str">
        <f aca="false">IF($A104="","",COUNTIF('Öğrenci Listesi'!$A$4:$A104,'Öğrenci Listesi'!$A104))</f>
        <v/>
      </c>
      <c r="R104" s="21" t="str">
        <f aca="false">IF(OR($A104="",$P104="",$Q104=""),"",IFERROR(INDEX('Jüri Puan Girişi'!$A$6:$BF$55,$P104,13+($Q104-1)*9+2),""))</f>
        <v/>
      </c>
    </row>
    <row r="105" customFormat="false" ht="19.5" hidden="false" customHeight="true" outlineLevel="0" collapsed="false">
      <c r="A105" s="21" t="str">
        <f aca="false">IF('Öğrenci Listesi'!$A105="","",'Öğrenci Listesi'!$A105)</f>
        <v/>
      </c>
      <c r="B105" s="21" t="str">
        <f aca="false">IF('Öğrenci Listesi'!$A105="","",'Öğrenci Listesi'!$D105)</f>
        <v/>
      </c>
      <c r="C105" s="23" t="str">
        <f aca="false">IF('Öğrenci Listesi'!$A105="","",'Öğrenci Listesi'!$E105)</f>
        <v/>
      </c>
      <c r="D105" s="21" t="str">
        <f aca="false">IF($A105="","",'Danışman Puan Girişi'!$I105)</f>
        <v/>
      </c>
      <c r="E105" s="21" t="str">
        <f aca="false">IF($A105="","",'Danışman Puan Girişi'!$O105)</f>
        <v/>
      </c>
      <c r="F105" s="21" t="str">
        <f aca="false">IF($A105="","",'Danışman Puan Girişi'!$T105)</f>
        <v/>
      </c>
      <c r="G105" s="21" t="str">
        <f aca="false">IF($A105="","",'Danışman Puan Girişi'!$AB105)</f>
        <v/>
      </c>
      <c r="H105" s="21" t="str">
        <f aca="false">IF($A105="","",IF($P105="","",IFERROR(INDEX('Jüri Puan Girişi'!$I$6:$I$55,$P105),"")))</f>
        <v/>
      </c>
      <c r="I105" s="21" t="str">
        <f aca="false">IF(OR($A105="",$P105="",$Q105=""),"",IFERROR(INDEX('Jüri Puan Girişi'!$A$6:$BF$55,$P105,13+($Q105-1)*9+7),""))</f>
        <v/>
      </c>
      <c r="J105" s="21" t="str">
        <f aca="false">IF($A105="","",IF($P105="","",IFERROR(INDEX('Jüri Puan Girişi'!$M$6:$M$55,$P105),"")))</f>
        <v/>
      </c>
      <c r="K105" s="21" t="str">
        <f aca="false">IF(OR($A105="",$P105="",$Q105=""),"",IFERROR(INDEX('Jüri Puan Girişi'!$A$6:$BF$55,$P105,13+($Q105-1)*9+8),""))</f>
        <v/>
      </c>
      <c r="L105" s="21" t="str">
        <f aca="false">IF(OR($A105="",$P105="",$Q105=""),"",IFERROR(INDEX('Jüri Puan Girişi'!$A$6:$BF$55,$P105,13+($Q105-1)*9+9),""))</f>
        <v/>
      </c>
      <c r="M105" s="21" t="str">
        <f aca="false">IF($A105="","",IF(OR($D105="",$E105="",$F105="",$L105="",AND('Danışman Puan Girişi'!$AD105&lt;&gt;"Evet",$G105="")),"",ROUND($D105*Kılavuz!$C$31+$E105*Kılavuz!$C$32+$F105*Kılavuz!$C$33+(IF('Danışman Puan Girişi'!$AD105="Evet",0,$G105))*Kılavuz!$C$34+$L105*Kılavuz!$C$35,2)))</f>
        <v/>
      </c>
      <c r="N105" s="23" t="str">
        <f aca="false">IF($A105="","",IF($Q105&gt;4,"Kapasite dışı: projede 4’ten fazla öğrenci",IF(OR(COUNTIF('Öğrenci Listesi'!$A$4:$A$253,$A105)&lt;3,COUNTIF('Öğrenci Listesi'!$A$4:$A$253,$A105)&gt;4),"Grup büyüklüğü 3–4 aralığı dışında",IF($B105="","Öğrenci No eksik",IF($C105="","Ad Soyad eksik",IF($D105="","Ara Rapor puanları eksik",IF($E105="","Ara Sunum puanları eksik",IF($F105="","Süreç Takibi puanları eksik",IF(AND('Danışman Puan Girişi'!$AD105&lt;&gt;"Evet",$G105=""),"Final Raporu puanları eksik",IF($L105="",IF(AND($I105="",$K105=""),"Final Sunumu jüri puanları eksik",IF($I105="","Final Sunumu – Jüri 1 puanları eksik","Final Sunumu – Jüri 2 puanları eksik")),IF(AND('Danışman Puan Girişi'!$AD105="Evet",$R105="Katılmadı"),"Tamamlandı (Final Raporu teslim edilmedi: 0 puan; Final Sunumu'na katılmadı: 0 puan)",IF('Danışman Puan Girişi'!$AD105="Evet","Tamamlandı (Final Raporu teslim edilmedi: 0 puan)",IF($R105="Katılmadı","Tamamlandı (Final Sunumu'na katılmadı: 0 puan)","Tamamlandı")))))))))))))</f>
        <v/>
      </c>
      <c r="O105" s="21" t="str">
        <f aca="false">IF($A105="","",$A105&amp;"#"&amp;$Q105)</f>
        <v/>
      </c>
      <c r="P105" s="21" t="str">
        <f aca="false">IF($A105="","",IFERROR(MATCH($A105,'Jüri Puan Girişi'!$A$6:$A$55,0),""))</f>
        <v/>
      </c>
      <c r="Q105" s="21" t="str">
        <f aca="false">IF($A105="","",COUNTIF('Öğrenci Listesi'!$A$4:$A105,'Öğrenci Listesi'!$A105))</f>
        <v/>
      </c>
      <c r="R105" s="21" t="str">
        <f aca="false">IF(OR($A105="",$P105="",$Q105=""),"",IFERROR(INDEX('Jüri Puan Girişi'!$A$6:$BF$55,$P105,13+($Q105-1)*9+2),""))</f>
        <v/>
      </c>
    </row>
    <row r="106" customFormat="false" ht="19.5" hidden="false" customHeight="true" outlineLevel="0" collapsed="false">
      <c r="A106" s="21" t="str">
        <f aca="false">IF('Öğrenci Listesi'!$A106="","",'Öğrenci Listesi'!$A106)</f>
        <v/>
      </c>
      <c r="B106" s="21" t="str">
        <f aca="false">IF('Öğrenci Listesi'!$A106="","",'Öğrenci Listesi'!$D106)</f>
        <v/>
      </c>
      <c r="C106" s="23" t="str">
        <f aca="false">IF('Öğrenci Listesi'!$A106="","",'Öğrenci Listesi'!$E106)</f>
        <v/>
      </c>
      <c r="D106" s="21" t="str">
        <f aca="false">IF($A106="","",'Danışman Puan Girişi'!$I106)</f>
        <v/>
      </c>
      <c r="E106" s="21" t="str">
        <f aca="false">IF($A106="","",'Danışman Puan Girişi'!$O106)</f>
        <v/>
      </c>
      <c r="F106" s="21" t="str">
        <f aca="false">IF($A106="","",'Danışman Puan Girişi'!$T106)</f>
        <v/>
      </c>
      <c r="G106" s="21" t="str">
        <f aca="false">IF($A106="","",'Danışman Puan Girişi'!$AB106)</f>
        <v/>
      </c>
      <c r="H106" s="21" t="str">
        <f aca="false">IF($A106="","",IF($P106="","",IFERROR(INDEX('Jüri Puan Girişi'!$I$6:$I$55,$P106),"")))</f>
        <v/>
      </c>
      <c r="I106" s="21" t="str">
        <f aca="false">IF(OR($A106="",$P106="",$Q106=""),"",IFERROR(INDEX('Jüri Puan Girişi'!$A$6:$BF$55,$P106,13+($Q106-1)*9+7),""))</f>
        <v/>
      </c>
      <c r="J106" s="21" t="str">
        <f aca="false">IF($A106="","",IF($P106="","",IFERROR(INDEX('Jüri Puan Girişi'!$M$6:$M$55,$P106),"")))</f>
        <v/>
      </c>
      <c r="K106" s="21" t="str">
        <f aca="false">IF(OR($A106="",$P106="",$Q106=""),"",IFERROR(INDEX('Jüri Puan Girişi'!$A$6:$BF$55,$P106,13+($Q106-1)*9+8),""))</f>
        <v/>
      </c>
      <c r="L106" s="21" t="str">
        <f aca="false">IF(OR($A106="",$P106="",$Q106=""),"",IFERROR(INDEX('Jüri Puan Girişi'!$A$6:$BF$55,$P106,13+($Q106-1)*9+9),""))</f>
        <v/>
      </c>
      <c r="M106" s="21" t="str">
        <f aca="false">IF($A106="","",IF(OR($D106="",$E106="",$F106="",$L106="",AND('Danışman Puan Girişi'!$AD106&lt;&gt;"Evet",$G106="")),"",ROUND($D106*Kılavuz!$C$31+$E106*Kılavuz!$C$32+$F106*Kılavuz!$C$33+(IF('Danışman Puan Girişi'!$AD106="Evet",0,$G106))*Kılavuz!$C$34+$L106*Kılavuz!$C$35,2)))</f>
        <v/>
      </c>
      <c r="N106" s="23" t="str">
        <f aca="false">IF($A106="","",IF($Q106&gt;4,"Kapasite dışı: projede 4’ten fazla öğrenci",IF(OR(COUNTIF('Öğrenci Listesi'!$A$4:$A$253,$A106)&lt;3,COUNTIF('Öğrenci Listesi'!$A$4:$A$253,$A106)&gt;4),"Grup büyüklüğü 3–4 aralığı dışında",IF($B106="","Öğrenci No eksik",IF($C106="","Ad Soyad eksik",IF($D106="","Ara Rapor puanları eksik",IF($E106="","Ara Sunum puanları eksik",IF($F106="","Süreç Takibi puanları eksik",IF(AND('Danışman Puan Girişi'!$AD106&lt;&gt;"Evet",$G106=""),"Final Raporu puanları eksik",IF($L106="",IF(AND($I106="",$K106=""),"Final Sunumu jüri puanları eksik",IF($I106="","Final Sunumu – Jüri 1 puanları eksik","Final Sunumu – Jüri 2 puanları eksik")),IF(AND('Danışman Puan Girişi'!$AD106="Evet",$R106="Katılmadı"),"Tamamlandı (Final Raporu teslim edilmedi: 0 puan; Final Sunumu'na katılmadı: 0 puan)",IF('Danışman Puan Girişi'!$AD106="Evet","Tamamlandı (Final Raporu teslim edilmedi: 0 puan)",IF($R106="Katılmadı","Tamamlandı (Final Sunumu'na katılmadı: 0 puan)","Tamamlandı")))))))))))))</f>
        <v/>
      </c>
      <c r="O106" s="21" t="str">
        <f aca="false">IF($A106="","",$A106&amp;"#"&amp;$Q106)</f>
        <v/>
      </c>
      <c r="P106" s="21" t="str">
        <f aca="false">IF($A106="","",IFERROR(MATCH($A106,'Jüri Puan Girişi'!$A$6:$A$55,0),""))</f>
        <v/>
      </c>
      <c r="Q106" s="21" t="str">
        <f aca="false">IF($A106="","",COUNTIF('Öğrenci Listesi'!$A$4:$A106,'Öğrenci Listesi'!$A106))</f>
        <v/>
      </c>
      <c r="R106" s="21" t="str">
        <f aca="false">IF(OR($A106="",$P106="",$Q106=""),"",IFERROR(INDEX('Jüri Puan Girişi'!$A$6:$BF$55,$P106,13+($Q106-1)*9+2),""))</f>
        <v/>
      </c>
    </row>
    <row r="107" customFormat="false" ht="19.5" hidden="false" customHeight="true" outlineLevel="0" collapsed="false">
      <c r="A107" s="21" t="str">
        <f aca="false">IF('Öğrenci Listesi'!$A107="","",'Öğrenci Listesi'!$A107)</f>
        <v/>
      </c>
      <c r="B107" s="21" t="str">
        <f aca="false">IF('Öğrenci Listesi'!$A107="","",'Öğrenci Listesi'!$D107)</f>
        <v/>
      </c>
      <c r="C107" s="23" t="str">
        <f aca="false">IF('Öğrenci Listesi'!$A107="","",'Öğrenci Listesi'!$E107)</f>
        <v/>
      </c>
      <c r="D107" s="21" t="str">
        <f aca="false">IF($A107="","",'Danışman Puan Girişi'!$I107)</f>
        <v/>
      </c>
      <c r="E107" s="21" t="str">
        <f aca="false">IF($A107="","",'Danışman Puan Girişi'!$O107)</f>
        <v/>
      </c>
      <c r="F107" s="21" t="str">
        <f aca="false">IF($A107="","",'Danışman Puan Girişi'!$T107)</f>
        <v/>
      </c>
      <c r="G107" s="21" t="str">
        <f aca="false">IF($A107="","",'Danışman Puan Girişi'!$AB107)</f>
        <v/>
      </c>
      <c r="H107" s="21" t="str">
        <f aca="false">IF($A107="","",IF($P107="","",IFERROR(INDEX('Jüri Puan Girişi'!$I$6:$I$55,$P107),"")))</f>
        <v/>
      </c>
      <c r="I107" s="21" t="str">
        <f aca="false">IF(OR($A107="",$P107="",$Q107=""),"",IFERROR(INDEX('Jüri Puan Girişi'!$A$6:$BF$55,$P107,13+($Q107-1)*9+7),""))</f>
        <v/>
      </c>
      <c r="J107" s="21" t="str">
        <f aca="false">IF($A107="","",IF($P107="","",IFERROR(INDEX('Jüri Puan Girişi'!$M$6:$M$55,$P107),"")))</f>
        <v/>
      </c>
      <c r="K107" s="21" t="str">
        <f aca="false">IF(OR($A107="",$P107="",$Q107=""),"",IFERROR(INDEX('Jüri Puan Girişi'!$A$6:$BF$55,$P107,13+($Q107-1)*9+8),""))</f>
        <v/>
      </c>
      <c r="L107" s="21" t="str">
        <f aca="false">IF(OR($A107="",$P107="",$Q107=""),"",IFERROR(INDEX('Jüri Puan Girişi'!$A$6:$BF$55,$P107,13+($Q107-1)*9+9),""))</f>
        <v/>
      </c>
      <c r="M107" s="21" t="str">
        <f aca="false">IF($A107="","",IF(OR($D107="",$E107="",$F107="",$L107="",AND('Danışman Puan Girişi'!$AD107&lt;&gt;"Evet",$G107="")),"",ROUND($D107*Kılavuz!$C$31+$E107*Kılavuz!$C$32+$F107*Kılavuz!$C$33+(IF('Danışman Puan Girişi'!$AD107="Evet",0,$G107))*Kılavuz!$C$34+$L107*Kılavuz!$C$35,2)))</f>
        <v/>
      </c>
      <c r="N107" s="23" t="str">
        <f aca="false">IF($A107="","",IF($Q107&gt;4,"Kapasite dışı: projede 4’ten fazla öğrenci",IF(OR(COUNTIF('Öğrenci Listesi'!$A$4:$A$253,$A107)&lt;3,COUNTIF('Öğrenci Listesi'!$A$4:$A$253,$A107)&gt;4),"Grup büyüklüğü 3–4 aralığı dışında",IF($B107="","Öğrenci No eksik",IF($C107="","Ad Soyad eksik",IF($D107="","Ara Rapor puanları eksik",IF($E107="","Ara Sunum puanları eksik",IF($F107="","Süreç Takibi puanları eksik",IF(AND('Danışman Puan Girişi'!$AD107&lt;&gt;"Evet",$G107=""),"Final Raporu puanları eksik",IF($L107="",IF(AND($I107="",$K107=""),"Final Sunumu jüri puanları eksik",IF($I107="","Final Sunumu – Jüri 1 puanları eksik","Final Sunumu – Jüri 2 puanları eksik")),IF(AND('Danışman Puan Girişi'!$AD107="Evet",$R107="Katılmadı"),"Tamamlandı (Final Raporu teslim edilmedi: 0 puan; Final Sunumu'na katılmadı: 0 puan)",IF('Danışman Puan Girişi'!$AD107="Evet","Tamamlandı (Final Raporu teslim edilmedi: 0 puan)",IF($R107="Katılmadı","Tamamlandı (Final Sunumu'na katılmadı: 0 puan)","Tamamlandı")))))))))))))</f>
        <v/>
      </c>
      <c r="O107" s="21" t="str">
        <f aca="false">IF($A107="","",$A107&amp;"#"&amp;$Q107)</f>
        <v/>
      </c>
      <c r="P107" s="21" t="str">
        <f aca="false">IF($A107="","",IFERROR(MATCH($A107,'Jüri Puan Girişi'!$A$6:$A$55,0),""))</f>
        <v/>
      </c>
      <c r="Q107" s="21" t="str">
        <f aca="false">IF($A107="","",COUNTIF('Öğrenci Listesi'!$A$4:$A107,'Öğrenci Listesi'!$A107))</f>
        <v/>
      </c>
      <c r="R107" s="21" t="str">
        <f aca="false">IF(OR($A107="",$P107="",$Q107=""),"",IFERROR(INDEX('Jüri Puan Girişi'!$A$6:$BF$55,$P107,13+($Q107-1)*9+2),""))</f>
        <v/>
      </c>
    </row>
    <row r="108" customFormat="false" ht="19.5" hidden="false" customHeight="true" outlineLevel="0" collapsed="false">
      <c r="A108" s="21" t="str">
        <f aca="false">IF('Öğrenci Listesi'!$A108="","",'Öğrenci Listesi'!$A108)</f>
        <v/>
      </c>
      <c r="B108" s="21" t="str">
        <f aca="false">IF('Öğrenci Listesi'!$A108="","",'Öğrenci Listesi'!$D108)</f>
        <v/>
      </c>
      <c r="C108" s="23" t="str">
        <f aca="false">IF('Öğrenci Listesi'!$A108="","",'Öğrenci Listesi'!$E108)</f>
        <v/>
      </c>
      <c r="D108" s="21" t="str">
        <f aca="false">IF($A108="","",'Danışman Puan Girişi'!$I108)</f>
        <v/>
      </c>
      <c r="E108" s="21" t="str">
        <f aca="false">IF($A108="","",'Danışman Puan Girişi'!$O108)</f>
        <v/>
      </c>
      <c r="F108" s="21" t="str">
        <f aca="false">IF($A108="","",'Danışman Puan Girişi'!$T108)</f>
        <v/>
      </c>
      <c r="G108" s="21" t="str">
        <f aca="false">IF($A108="","",'Danışman Puan Girişi'!$AB108)</f>
        <v/>
      </c>
      <c r="H108" s="21" t="str">
        <f aca="false">IF($A108="","",IF($P108="","",IFERROR(INDEX('Jüri Puan Girişi'!$I$6:$I$55,$P108),"")))</f>
        <v/>
      </c>
      <c r="I108" s="21" t="str">
        <f aca="false">IF(OR($A108="",$P108="",$Q108=""),"",IFERROR(INDEX('Jüri Puan Girişi'!$A$6:$BF$55,$P108,13+($Q108-1)*9+7),""))</f>
        <v/>
      </c>
      <c r="J108" s="21" t="str">
        <f aca="false">IF($A108="","",IF($P108="","",IFERROR(INDEX('Jüri Puan Girişi'!$M$6:$M$55,$P108),"")))</f>
        <v/>
      </c>
      <c r="K108" s="21" t="str">
        <f aca="false">IF(OR($A108="",$P108="",$Q108=""),"",IFERROR(INDEX('Jüri Puan Girişi'!$A$6:$BF$55,$P108,13+($Q108-1)*9+8),""))</f>
        <v/>
      </c>
      <c r="L108" s="21" t="str">
        <f aca="false">IF(OR($A108="",$P108="",$Q108=""),"",IFERROR(INDEX('Jüri Puan Girişi'!$A$6:$BF$55,$P108,13+($Q108-1)*9+9),""))</f>
        <v/>
      </c>
      <c r="M108" s="21" t="str">
        <f aca="false">IF($A108="","",IF(OR($D108="",$E108="",$F108="",$L108="",AND('Danışman Puan Girişi'!$AD108&lt;&gt;"Evet",$G108="")),"",ROUND($D108*Kılavuz!$C$31+$E108*Kılavuz!$C$32+$F108*Kılavuz!$C$33+(IF('Danışman Puan Girişi'!$AD108="Evet",0,$G108))*Kılavuz!$C$34+$L108*Kılavuz!$C$35,2)))</f>
        <v/>
      </c>
      <c r="N108" s="23" t="str">
        <f aca="false">IF($A108="","",IF($Q108&gt;4,"Kapasite dışı: projede 4’ten fazla öğrenci",IF(OR(COUNTIF('Öğrenci Listesi'!$A$4:$A$253,$A108)&lt;3,COUNTIF('Öğrenci Listesi'!$A$4:$A$253,$A108)&gt;4),"Grup büyüklüğü 3–4 aralığı dışında",IF($B108="","Öğrenci No eksik",IF($C108="","Ad Soyad eksik",IF($D108="","Ara Rapor puanları eksik",IF($E108="","Ara Sunum puanları eksik",IF($F108="","Süreç Takibi puanları eksik",IF(AND('Danışman Puan Girişi'!$AD108&lt;&gt;"Evet",$G108=""),"Final Raporu puanları eksik",IF($L108="",IF(AND($I108="",$K108=""),"Final Sunumu jüri puanları eksik",IF($I108="","Final Sunumu – Jüri 1 puanları eksik","Final Sunumu – Jüri 2 puanları eksik")),IF(AND('Danışman Puan Girişi'!$AD108="Evet",$R108="Katılmadı"),"Tamamlandı (Final Raporu teslim edilmedi: 0 puan; Final Sunumu'na katılmadı: 0 puan)",IF('Danışman Puan Girişi'!$AD108="Evet","Tamamlandı (Final Raporu teslim edilmedi: 0 puan)",IF($R108="Katılmadı","Tamamlandı (Final Sunumu'na katılmadı: 0 puan)","Tamamlandı")))))))))))))</f>
        <v/>
      </c>
      <c r="O108" s="21" t="str">
        <f aca="false">IF($A108="","",$A108&amp;"#"&amp;$Q108)</f>
        <v/>
      </c>
      <c r="P108" s="21" t="str">
        <f aca="false">IF($A108="","",IFERROR(MATCH($A108,'Jüri Puan Girişi'!$A$6:$A$55,0),""))</f>
        <v/>
      </c>
      <c r="Q108" s="21" t="str">
        <f aca="false">IF($A108="","",COUNTIF('Öğrenci Listesi'!$A$4:$A108,'Öğrenci Listesi'!$A108))</f>
        <v/>
      </c>
      <c r="R108" s="21" t="str">
        <f aca="false">IF(OR($A108="",$P108="",$Q108=""),"",IFERROR(INDEX('Jüri Puan Girişi'!$A$6:$BF$55,$P108,13+($Q108-1)*9+2),""))</f>
        <v/>
      </c>
    </row>
    <row r="109" customFormat="false" ht="19.5" hidden="false" customHeight="true" outlineLevel="0" collapsed="false">
      <c r="A109" s="21" t="str">
        <f aca="false">IF('Öğrenci Listesi'!$A109="","",'Öğrenci Listesi'!$A109)</f>
        <v/>
      </c>
      <c r="B109" s="21" t="str">
        <f aca="false">IF('Öğrenci Listesi'!$A109="","",'Öğrenci Listesi'!$D109)</f>
        <v/>
      </c>
      <c r="C109" s="23" t="str">
        <f aca="false">IF('Öğrenci Listesi'!$A109="","",'Öğrenci Listesi'!$E109)</f>
        <v/>
      </c>
      <c r="D109" s="21" t="str">
        <f aca="false">IF($A109="","",'Danışman Puan Girişi'!$I109)</f>
        <v/>
      </c>
      <c r="E109" s="21" t="str">
        <f aca="false">IF($A109="","",'Danışman Puan Girişi'!$O109)</f>
        <v/>
      </c>
      <c r="F109" s="21" t="str">
        <f aca="false">IF($A109="","",'Danışman Puan Girişi'!$T109)</f>
        <v/>
      </c>
      <c r="G109" s="21" t="str">
        <f aca="false">IF($A109="","",'Danışman Puan Girişi'!$AB109)</f>
        <v/>
      </c>
      <c r="H109" s="21" t="str">
        <f aca="false">IF($A109="","",IF($P109="","",IFERROR(INDEX('Jüri Puan Girişi'!$I$6:$I$55,$P109),"")))</f>
        <v/>
      </c>
      <c r="I109" s="21" t="str">
        <f aca="false">IF(OR($A109="",$P109="",$Q109=""),"",IFERROR(INDEX('Jüri Puan Girişi'!$A$6:$BF$55,$P109,13+($Q109-1)*9+7),""))</f>
        <v/>
      </c>
      <c r="J109" s="21" t="str">
        <f aca="false">IF($A109="","",IF($P109="","",IFERROR(INDEX('Jüri Puan Girişi'!$M$6:$M$55,$P109),"")))</f>
        <v/>
      </c>
      <c r="K109" s="21" t="str">
        <f aca="false">IF(OR($A109="",$P109="",$Q109=""),"",IFERROR(INDEX('Jüri Puan Girişi'!$A$6:$BF$55,$P109,13+($Q109-1)*9+8),""))</f>
        <v/>
      </c>
      <c r="L109" s="21" t="str">
        <f aca="false">IF(OR($A109="",$P109="",$Q109=""),"",IFERROR(INDEX('Jüri Puan Girişi'!$A$6:$BF$55,$P109,13+($Q109-1)*9+9),""))</f>
        <v/>
      </c>
      <c r="M109" s="21" t="str">
        <f aca="false">IF($A109="","",IF(OR($D109="",$E109="",$F109="",$L109="",AND('Danışman Puan Girişi'!$AD109&lt;&gt;"Evet",$G109="")),"",ROUND($D109*Kılavuz!$C$31+$E109*Kılavuz!$C$32+$F109*Kılavuz!$C$33+(IF('Danışman Puan Girişi'!$AD109="Evet",0,$G109))*Kılavuz!$C$34+$L109*Kılavuz!$C$35,2)))</f>
        <v/>
      </c>
      <c r="N109" s="23" t="str">
        <f aca="false">IF($A109="","",IF($Q109&gt;4,"Kapasite dışı: projede 4’ten fazla öğrenci",IF(OR(COUNTIF('Öğrenci Listesi'!$A$4:$A$253,$A109)&lt;3,COUNTIF('Öğrenci Listesi'!$A$4:$A$253,$A109)&gt;4),"Grup büyüklüğü 3–4 aralığı dışında",IF($B109="","Öğrenci No eksik",IF($C109="","Ad Soyad eksik",IF($D109="","Ara Rapor puanları eksik",IF($E109="","Ara Sunum puanları eksik",IF($F109="","Süreç Takibi puanları eksik",IF(AND('Danışman Puan Girişi'!$AD109&lt;&gt;"Evet",$G109=""),"Final Raporu puanları eksik",IF($L109="",IF(AND($I109="",$K109=""),"Final Sunumu jüri puanları eksik",IF($I109="","Final Sunumu – Jüri 1 puanları eksik","Final Sunumu – Jüri 2 puanları eksik")),IF(AND('Danışman Puan Girişi'!$AD109="Evet",$R109="Katılmadı"),"Tamamlandı (Final Raporu teslim edilmedi: 0 puan; Final Sunumu'na katılmadı: 0 puan)",IF('Danışman Puan Girişi'!$AD109="Evet","Tamamlandı (Final Raporu teslim edilmedi: 0 puan)",IF($R109="Katılmadı","Tamamlandı (Final Sunumu'na katılmadı: 0 puan)","Tamamlandı")))))))))))))</f>
        <v/>
      </c>
      <c r="O109" s="21" t="str">
        <f aca="false">IF($A109="","",$A109&amp;"#"&amp;$Q109)</f>
        <v/>
      </c>
      <c r="P109" s="21" t="str">
        <f aca="false">IF($A109="","",IFERROR(MATCH($A109,'Jüri Puan Girişi'!$A$6:$A$55,0),""))</f>
        <v/>
      </c>
      <c r="Q109" s="21" t="str">
        <f aca="false">IF($A109="","",COUNTIF('Öğrenci Listesi'!$A$4:$A109,'Öğrenci Listesi'!$A109))</f>
        <v/>
      </c>
      <c r="R109" s="21" t="str">
        <f aca="false">IF(OR($A109="",$P109="",$Q109=""),"",IFERROR(INDEX('Jüri Puan Girişi'!$A$6:$BF$55,$P109,13+($Q109-1)*9+2),""))</f>
        <v/>
      </c>
    </row>
    <row r="110" customFormat="false" ht="19.5" hidden="false" customHeight="true" outlineLevel="0" collapsed="false">
      <c r="A110" s="21" t="str">
        <f aca="false">IF('Öğrenci Listesi'!$A110="","",'Öğrenci Listesi'!$A110)</f>
        <v/>
      </c>
      <c r="B110" s="21" t="str">
        <f aca="false">IF('Öğrenci Listesi'!$A110="","",'Öğrenci Listesi'!$D110)</f>
        <v/>
      </c>
      <c r="C110" s="23" t="str">
        <f aca="false">IF('Öğrenci Listesi'!$A110="","",'Öğrenci Listesi'!$E110)</f>
        <v/>
      </c>
      <c r="D110" s="21" t="str">
        <f aca="false">IF($A110="","",'Danışman Puan Girişi'!$I110)</f>
        <v/>
      </c>
      <c r="E110" s="21" t="str">
        <f aca="false">IF($A110="","",'Danışman Puan Girişi'!$O110)</f>
        <v/>
      </c>
      <c r="F110" s="21" t="str">
        <f aca="false">IF($A110="","",'Danışman Puan Girişi'!$T110)</f>
        <v/>
      </c>
      <c r="G110" s="21" t="str">
        <f aca="false">IF($A110="","",'Danışman Puan Girişi'!$AB110)</f>
        <v/>
      </c>
      <c r="H110" s="21" t="str">
        <f aca="false">IF($A110="","",IF($P110="","",IFERROR(INDEX('Jüri Puan Girişi'!$I$6:$I$55,$P110),"")))</f>
        <v/>
      </c>
      <c r="I110" s="21" t="str">
        <f aca="false">IF(OR($A110="",$P110="",$Q110=""),"",IFERROR(INDEX('Jüri Puan Girişi'!$A$6:$BF$55,$P110,13+($Q110-1)*9+7),""))</f>
        <v/>
      </c>
      <c r="J110" s="21" t="str">
        <f aca="false">IF($A110="","",IF($P110="","",IFERROR(INDEX('Jüri Puan Girişi'!$M$6:$M$55,$P110),"")))</f>
        <v/>
      </c>
      <c r="K110" s="21" t="str">
        <f aca="false">IF(OR($A110="",$P110="",$Q110=""),"",IFERROR(INDEX('Jüri Puan Girişi'!$A$6:$BF$55,$P110,13+($Q110-1)*9+8),""))</f>
        <v/>
      </c>
      <c r="L110" s="21" t="str">
        <f aca="false">IF(OR($A110="",$P110="",$Q110=""),"",IFERROR(INDEX('Jüri Puan Girişi'!$A$6:$BF$55,$P110,13+($Q110-1)*9+9),""))</f>
        <v/>
      </c>
      <c r="M110" s="21" t="str">
        <f aca="false">IF($A110="","",IF(OR($D110="",$E110="",$F110="",$L110="",AND('Danışman Puan Girişi'!$AD110&lt;&gt;"Evet",$G110="")),"",ROUND($D110*Kılavuz!$C$31+$E110*Kılavuz!$C$32+$F110*Kılavuz!$C$33+(IF('Danışman Puan Girişi'!$AD110="Evet",0,$G110))*Kılavuz!$C$34+$L110*Kılavuz!$C$35,2)))</f>
        <v/>
      </c>
      <c r="N110" s="23" t="str">
        <f aca="false">IF($A110="","",IF($Q110&gt;4,"Kapasite dışı: projede 4’ten fazla öğrenci",IF(OR(COUNTIF('Öğrenci Listesi'!$A$4:$A$253,$A110)&lt;3,COUNTIF('Öğrenci Listesi'!$A$4:$A$253,$A110)&gt;4),"Grup büyüklüğü 3–4 aralığı dışında",IF($B110="","Öğrenci No eksik",IF($C110="","Ad Soyad eksik",IF($D110="","Ara Rapor puanları eksik",IF($E110="","Ara Sunum puanları eksik",IF($F110="","Süreç Takibi puanları eksik",IF(AND('Danışman Puan Girişi'!$AD110&lt;&gt;"Evet",$G110=""),"Final Raporu puanları eksik",IF($L110="",IF(AND($I110="",$K110=""),"Final Sunumu jüri puanları eksik",IF($I110="","Final Sunumu – Jüri 1 puanları eksik","Final Sunumu – Jüri 2 puanları eksik")),IF(AND('Danışman Puan Girişi'!$AD110="Evet",$R110="Katılmadı"),"Tamamlandı (Final Raporu teslim edilmedi: 0 puan; Final Sunumu'na katılmadı: 0 puan)",IF('Danışman Puan Girişi'!$AD110="Evet","Tamamlandı (Final Raporu teslim edilmedi: 0 puan)",IF($R110="Katılmadı","Tamamlandı (Final Sunumu'na katılmadı: 0 puan)","Tamamlandı")))))))))))))</f>
        <v/>
      </c>
      <c r="O110" s="21" t="str">
        <f aca="false">IF($A110="","",$A110&amp;"#"&amp;$Q110)</f>
        <v/>
      </c>
      <c r="P110" s="21" t="str">
        <f aca="false">IF($A110="","",IFERROR(MATCH($A110,'Jüri Puan Girişi'!$A$6:$A$55,0),""))</f>
        <v/>
      </c>
      <c r="Q110" s="21" t="str">
        <f aca="false">IF($A110="","",COUNTIF('Öğrenci Listesi'!$A$4:$A110,'Öğrenci Listesi'!$A110))</f>
        <v/>
      </c>
      <c r="R110" s="21" t="str">
        <f aca="false">IF(OR($A110="",$P110="",$Q110=""),"",IFERROR(INDEX('Jüri Puan Girişi'!$A$6:$BF$55,$P110,13+($Q110-1)*9+2),""))</f>
        <v/>
      </c>
    </row>
    <row r="111" customFormat="false" ht="19.5" hidden="false" customHeight="true" outlineLevel="0" collapsed="false">
      <c r="A111" s="21" t="str">
        <f aca="false">IF('Öğrenci Listesi'!$A111="","",'Öğrenci Listesi'!$A111)</f>
        <v/>
      </c>
      <c r="B111" s="21" t="str">
        <f aca="false">IF('Öğrenci Listesi'!$A111="","",'Öğrenci Listesi'!$D111)</f>
        <v/>
      </c>
      <c r="C111" s="23" t="str">
        <f aca="false">IF('Öğrenci Listesi'!$A111="","",'Öğrenci Listesi'!$E111)</f>
        <v/>
      </c>
      <c r="D111" s="21" t="str">
        <f aca="false">IF($A111="","",'Danışman Puan Girişi'!$I111)</f>
        <v/>
      </c>
      <c r="E111" s="21" t="str">
        <f aca="false">IF($A111="","",'Danışman Puan Girişi'!$O111)</f>
        <v/>
      </c>
      <c r="F111" s="21" t="str">
        <f aca="false">IF($A111="","",'Danışman Puan Girişi'!$T111)</f>
        <v/>
      </c>
      <c r="G111" s="21" t="str">
        <f aca="false">IF($A111="","",'Danışman Puan Girişi'!$AB111)</f>
        <v/>
      </c>
      <c r="H111" s="21" t="str">
        <f aca="false">IF($A111="","",IF($P111="","",IFERROR(INDEX('Jüri Puan Girişi'!$I$6:$I$55,$P111),"")))</f>
        <v/>
      </c>
      <c r="I111" s="21" t="str">
        <f aca="false">IF(OR($A111="",$P111="",$Q111=""),"",IFERROR(INDEX('Jüri Puan Girişi'!$A$6:$BF$55,$P111,13+($Q111-1)*9+7),""))</f>
        <v/>
      </c>
      <c r="J111" s="21" t="str">
        <f aca="false">IF($A111="","",IF($P111="","",IFERROR(INDEX('Jüri Puan Girişi'!$M$6:$M$55,$P111),"")))</f>
        <v/>
      </c>
      <c r="K111" s="21" t="str">
        <f aca="false">IF(OR($A111="",$P111="",$Q111=""),"",IFERROR(INDEX('Jüri Puan Girişi'!$A$6:$BF$55,$P111,13+($Q111-1)*9+8),""))</f>
        <v/>
      </c>
      <c r="L111" s="21" t="str">
        <f aca="false">IF(OR($A111="",$P111="",$Q111=""),"",IFERROR(INDEX('Jüri Puan Girişi'!$A$6:$BF$55,$P111,13+($Q111-1)*9+9),""))</f>
        <v/>
      </c>
      <c r="M111" s="21" t="str">
        <f aca="false">IF($A111="","",IF(OR($D111="",$E111="",$F111="",$L111="",AND('Danışman Puan Girişi'!$AD111&lt;&gt;"Evet",$G111="")),"",ROUND($D111*Kılavuz!$C$31+$E111*Kılavuz!$C$32+$F111*Kılavuz!$C$33+(IF('Danışman Puan Girişi'!$AD111="Evet",0,$G111))*Kılavuz!$C$34+$L111*Kılavuz!$C$35,2)))</f>
        <v/>
      </c>
      <c r="N111" s="23" t="str">
        <f aca="false">IF($A111="","",IF($Q111&gt;4,"Kapasite dışı: projede 4’ten fazla öğrenci",IF(OR(COUNTIF('Öğrenci Listesi'!$A$4:$A$253,$A111)&lt;3,COUNTIF('Öğrenci Listesi'!$A$4:$A$253,$A111)&gt;4),"Grup büyüklüğü 3–4 aralığı dışında",IF($B111="","Öğrenci No eksik",IF($C111="","Ad Soyad eksik",IF($D111="","Ara Rapor puanları eksik",IF($E111="","Ara Sunum puanları eksik",IF($F111="","Süreç Takibi puanları eksik",IF(AND('Danışman Puan Girişi'!$AD111&lt;&gt;"Evet",$G111=""),"Final Raporu puanları eksik",IF($L111="",IF(AND($I111="",$K111=""),"Final Sunumu jüri puanları eksik",IF($I111="","Final Sunumu – Jüri 1 puanları eksik","Final Sunumu – Jüri 2 puanları eksik")),IF(AND('Danışman Puan Girişi'!$AD111="Evet",$R111="Katılmadı"),"Tamamlandı (Final Raporu teslim edilmedi: 0 puan; Final Sunumu'na katılmadı: 0 puan)",IF('Danışman Puan Girişi'!$AD111="Evet","Tamamlandı (Final Raporu teslim edilmedi: 0 puan)",IF($R111="Katılmadı","Tamamlandı (Final Sunumu'na katılmadı: 0 puan)","Tamamlandı")))))))))))))</f>
        <v/>
      </c>
      <c r="O111" s="21" t="str">
        <f aca="false">IF($A111="","",$A111&amp;"#"&amp;$Q111)</f>
        <v/>
      </c>
      <c r="P111" s="21" t="str">
        <f aca="false">IF($A111="","",IFERROR(MATCH($A111,'Jüri Puan Girişi'!$A$6:$A$55,0),""))</f>
        <v/>
      </c>
      <c r="Q111" s="21" t="str">
        <f aca="false">IF($A111="","",COUNTIF('Öğrenci Listesi'!$A$4:$A111,'Öğrenci Listesi'!$A111))</f>
        <v/>
      </c>
      <c r="R111" s="21" t="str">
        <f aca="false">IF(OR($A111="",$P111="",$Q111=""),"",IFERROR(INDEX('Jüri Puan Girişi'!$A$6:$BF$55,$P111,13+($Q111-1)*9+2),""))</f>
        <v/>
      </c>
    </row>
    <row r="112" customFormat="false" ht="19.5" hidden="false" customHeight="true" outlineLevel="0" collapsed="false">
      <c r="A112" s="21" t="str">
        <f aca="false">IF('Öğrenci Listesi'!$A112="","",'Öğrenci Listesi'!$A112)</f>
        <v/>
      </c>
      <c r="B112" s="21" t="str">
        <f aca="false">IF('Öğrenci Listesi'!$A112="","",'Öğrenci Listesi'!$D112)</f>
        <v/>
      </c>
      <c r="C112" s="23" t="str">
        <f aca="false">IF('Öğrenci Listesi'!$A112="","",'Öğrenci Listesi'!$E112)</f>
        <v/>
      </c>
      <c r="D112" s="21" t="str">
        <f aca="false">IF($A112="","",'Danışman Puan Girişi'!$I112)</f>
        <v/>
      </c>
      <c r="E112" s="21" t="str">
        <f aca="false">IF($A112="","",'Danışman Puan Girişi'!$O112)</f>
        <v/>
      </c>
      <c r="F112" s="21" t="str">
        <f aca="false">IF($A112="","",'Danışman Puan Girişi'!$T112)</f>
        <v/>
      </c>
      <c r="G112" s="21" t="str">
        <f aca="false">IF($A112="","",'Danışman Puan Girişi'!$AB112)</f>
        <v/>
      </c>
      <c r="H112" s="21" t="str">
        <f aca="false">IF($A112="","",IF($P112="","",IFERROR(INDEX('Jüri Puan Girişi'!$I$6:$I$55,$P112),"")))</f>
        <v/>
      </c>
      <c r="I112" s="21" t="str">
        <f aca="false">IF(OR($A112="",$P112="",$Q112=""),"",IFERROR(INDEX('Jüri Puan Girişi'!$A$6:$BF$55,$P112,13+($Q112-1)*9+7),""))</f>
        <v/>
      </c>
      <c r="J112" s="21" t="str">
        <f aca="false">IF($A112="","",IF($P112="","",IFERROR(INDEX('Jüri Puan Girişi'!$M$6:$M$55,$P112),"")))</f>
        <v/>
      </c>
      <c r="K112" s="21" t="str">
        <f aca="false">IF(OR($A112="",$P112="",$Q112=""),"",IFERROR(INDEX('Jüri Puan Girişi'!$A$6:$BF$55,$P112,13+($Q112-1)*9+8),""))</f>
        <v/>
      </c>
      <c r="L112" s="21" t="str">
        <f aca="false">IF(OR($A112="",$P112="",$Q112=""),"",IFERROR(INDEX('Jüri Puan Girişi'!$A$6:$BF$55,$P112,13+($Q112-1)*9+9),""))</f>
        <v/>
      </c>
      <c r="M112" s="21" t="str">
        <f aca="false">IF($A112="","",IF(OR($D112="",$E112="",$F112="",$L112="",AND('Danışman Puan Girişi'!$AD112&lt;&gt;"Evet",$G112="")),"",ROUND($D112*Kılavuz!$C$31+$E112*Kılavuz!$C$32+$F112*Kılavuz!$C$33+(IF('Danışman Puan Girişi'!$AD112="Evet",0,$G112))*Kılavuz!$C$34+$L112*Kılavuz!$C$35,2)))</f>
        <v/>
      </c>
      <c r="N112" s="23" t="str">
        <f aca="false">IF($A112="","",IF($Q112&gt;4,"Kapasite dışı: projede 4’ten fazla öğrenci",IF(OR(COUNTIF('Öğrenci Listesi'!$A$4:$A$253,$A112)&lt;3,COUNTIF('Öğrenci Listesi'!$A$4:$A$253,$A112)&gt;4),"Grup büyüklüğü 3–4 aralığı dışında",IF($B112="","Öğrenci No eksik",IF($C112="","Ad Soyad eksik",IF($D112="","Ara Rapor puanları eksik",IF($E112="","Ara Sunum puanları eksik",IF($F112="","Süreç Takibi puanları eksik",IF(AND('Danışman Puan Girişi'!$AD112&lt;&gt;"Evet",$G112=""),"Final Raporu puanları eksik",IF($L112="",IF(AND($I112="",$K112=""),"Final Sunumu jüri puanları eksik",IF($I112="","Final Sunumu – Jüri 1 puanları eksik","Final Sunumu – Jüri 2 puanları eksik")),IF(AND('Danışman Puan Girişi'!$AD112="Evet",$R112="Katılmadı"),"Tamamlandı (Final Raporu teslim edilmedi: 0 puan; Final Sunumu'na katılmadı: 0 puan)",IF('Danışman Puan Girişi'!$AD112="Evet","Tamamlandı (Final Raporu teslim edilmedi: 0 puan)",IF($R112="Katılmadı","Tamamlandı (Final Sunumu'na katılmadı: 0 puan)","Tamamlandı")))))))))))))</f>
        <v/>
      </c>
      <c r="O112" s="21" t="str">
        <f aca="false">IF($A112="","",$A112&amp;"#"&amp;$Q112)</f>
        <v/>
      </c>
      <c r="P112" s="21" t="str">
        <f aca="false">IF($A112="","",IFERROR(MATCH($A112,'Jüri Puan Girişi'!$A$6:$A$55,0),""))</f>
        <v/>
      </c>
      <c r="Q112" s="21" t="str">
        <f aca="false">IF($A112="","",COUNTIF('Öğrenci Listesi'!$A$4:$A112,'Öğrenci Listesi'!$A112))</f>
        <v/>
      </c>
      <c r="R112" s="21" t="str">
        <f aca="false">IF(OR($A112="",$P112="",$Q112=""),"",IFERROR(INDEX('Jüri Puan Girişi'!$A$6:$BF$55,$P112,13+($Q112-1)*9+2),""))</f>
        <v/>
      </c>
    </row>
    <row r="113" customFormat="false" ht="19.5" hidden="false" customHeight="true" outlineLevel="0" collapsed="false">
      <c r="A113" s="21" t="str">
        <f aca="false">IF('Öğrenci Listesi'!$A113="","",'Öğrenci Listesi'!$A113)</f>
        <v/>
      </c>
      <c r="B113" s="21" t="str">
        <f aca="false">IF('Öğrenci Listesi'!$A113="","",'Öğrenci Listesi'!$D113)</f>
        <v/>
      </c>
      <c r="C113" s="23" t="str">
        <f aca="false">IF('Öğrenci Listesi'!$A113="","",'Öğrenci Listesi'!$E113)</f>
        <v/>
      </c>
      <c r="D113" s="21" t="str">
        <f aca="false">IF($A113="","",'Danışman Puan Girişi'!$I113)</f>
        <v/>
      </c>
      <c r="E113" s="21" t="str">
        <f aca="false">IF($A113="","",'Danışman Puan Girişi'!$O113)</f>
        <v/>
      </c>
      <c r="F113" s="21" t="str">
        <f aca="false">IF($A113="","",'Danışman Puan Girişi'!$T113)</f>
        <v/>
      </c>
      <c r="G113" s="21" t="str">
        <f aca="false">IF($A113="","",'Danışman Puan Girişi'!$AB113)</f>
        <v/>
      </c>
      <c r="H113" s="21" t="str">
        <f aca="false">IF($A113="","",IF($P113="","",IFERROR(INDEX('Jüri Puan Girişi'!$I$6:$I$55,$P113),"")))</f>
        <v/>
      </c>
      <c r="I113" s="21" t="str">
        <f aca="false">IF(OR($A113="",$P113="",$Q113=""),"",IFERROR(INDEX('Jüri Puan Girişi'!$A$6:$BF$55,$P113,13+($Q113-1)*9+7),""))</f>
        <v/>
      </c>
      <c r="J113" s="21" t="str">
        <f aca="false">IF($A113="","",IF($P113="","",IFERROR(INDEX('Jüri Puan Girişi'!$M$6:$M$55,$P113),"")))</f>
        <v/>
      </c>
      <c r="K113" s="21" t="str">
        <f aca="false">IF(OR($A113="",$P113="",$Q113=""),"",IFERROR(INDEX('Jüri Puan Girişi'!$A$6:$BF$55,$P113,13+($Q113-1)*9+8),""))</f>
        <v/>
      </c>
      <c r="L113" s="21" t="str">
        <f aca="false">IF(OR($A113="",$P113="",$Q113=""),"",IFERROR(INDEX('Jüri Puan Girişi'!$A$6:$BF$55,$P113,13+($Q113-1)*9+9),""))</f>
        <v/>
      </c>
      <c r="M113" s="21" t="str">
        <f aca="false">IF($A113="","",IF(OR($D113="",$E113="",$F113="",$L113="",AND('Danışman Puan Girişi'!$AD113&lt;&gt;"Evet",$G113="")),"",ROUND($D113*Kılavuz!$C$31+$E113*Kılavuz!$C$32+$F113*Kılavuz!$C$33+(IF('Danışman Puan Girişi'!$AD113="Evet",0,$G113))*Kılavuz!$C$34+$L113*Kılavuz!$C$35,2)))</f>
        <v/>
      </c>
      <c r="N113" s="23" t="str">
        <f aca="false">IF($A113="","",IF($Q113&gt;4,"Kapasite dışı: projede 4’ten fazla öğrenci",IF(OR(COUNTIF('Öğrenci Listesi'!$A$4:$A$253,$A113)&lt;3,COUNTIF('Öğrenci Listesi'!$A$4:$A$253,$A113)&gt;4),"Grup büyüklüğü 3–4 aralığı dışında",IF($B113="","Öğrenci No eksik",IF($C113="","Ad Soyad eksik",IF($D113="","Ara Rapor puanları eksik",IF($E113="","Ara Sunum puanları eksik",IF($F113="","Süreç Takibi puanları eksik",IF(AND('Danışman Puan Girişi'!$AD113&lt;&gt;"Evet",$G113=""),"Final Raporu puanları eksik",IF($L113="",IF(AND($I113="",$K113=""),"Final Sunumu jüri puanları eksik",IF($I113="","Final Sunumu – Jüri 1 puanları eksik","Final Sunumu – Jüri 2 puanları eksik")),IF(AND('Danışman Puan Girişi'!$AD113="Evet",$R113="Katılmadı"),"Tamamlandı (Final Raporu teslim edilmedi: 0 puan; Final Sunumu'na katılmadı: 0 puan)",IF('Danışman Puan Girişi'!$AD113="Evet","Tamamlandı (Final Raporu teslim edilmedi: 0 puan)",IF($R113="Katılmadı","Tamamlandı (Final Sunumu'na katılmadı: 0 puan)","Tamamlandı")))))))))))))</f>
        <v/>
      </c>
      <c r="O113" s="21" t="str">
        <f aca="false">IF($A113="","",$A113&amp;"#"&amp;$Q113)</f>
        <v/>
      </c>
      <c r="P113" s="21" t="str">
        <f aca="false">IF($A113="","",IFERROR(MATCH($A113,'Jüri Puan Girişi'!$A$6:$A$55,0),""))</f>
        <v/>
      </c>
      <c r="Q113" s="21" t="str">
        <f aca="false">IF($A113="","",COUNTIF('Öğrenci Listesi'!$A$4:$A113,'Öğrenci Listesi'!$A113))</f>
        <v/>
      </c>
      <c r="R113" s="21" t="str">
        <f aca="false">IF(OR($A113="",$P113="",$Q113=""),"",IFERROR(INDEX('Jüri Puan Girişi'!$A$6:$BF$55,$P113,13+($Q113-1)*9+2),""))</f>
        <v/>
      </c>
    </row>
    <row r="114" customFormat="false" ht="19.5" hidden="false" customHeight="true" outlineLevel="0" collapsed="false">
      <c r="A114" s="21" t="str">
        <f aca="false">IF('Öğrenci Listesi'!$A114="","",'Öğrenci Listesi'!$A114)</f>
        <v/>
      </c>
      <c r="B114" s="21" t="str">
        <f aca="false">IF('Öğrenci Listesi'!$A114="","",'Öğrenci Listesi'!$D114)</f>
        <v/>
      </c>
      <c r="C114" s="23" t="str">
        <f aca="false">IF('Öğrenci Listesi'!$A114="","",'Öğrenci Listesi'!$E114)</f>
        <v/>
      </c>
      <c r="D114" s="21" t="str">
        <f aca="false">IF($A114="","",'Danışman Puan Girişi'!$I114)</f>
        <v/>
      </c>
      <c r="E114" s="21" t="str">
        <f aca="false">IF($A114="","",'Danışman Puan Girişi'!$O114)</f>
        <v/>
      </c>
      <c r="F114" s="21" t="str">
        <f aca="false">IF($A114="","",'Danışman Puan Girişi'!$T114)</f>
        <v/>
      </c>
      <c r="G114" s="21" t="str">
        <f aca="false">IF($A114="","",'Danışman Puan Girişi'!$AB114)</f>
        <v/>
      </c>
      <c r="H114" s="21" t="str">
        <f aca="false">IF($A114="","",IF($P114="","",IFERROR(INDEX('Jüri Puan Girişi'!$I$6:$I$55,$P114),"")))</f>
        <v/>
      </c>
      <c r="I114" s="21" t="str">
        <f aca="false">IF(OR($A114="",$P114="",$Q114=""),"",IFERROR(INDEX('Jüri Puan Girişi'!$A$6:$BF$55,$P114,13+($Q114-1)*9+7),""))</f>
        <v/>
      </c>
      <c r="J114" s="21" t="str">
        <f aca="false">IF($A114="","",IF($P114="","",IFERROR(INDEX('Jüri Puan Girişi'!$M$6:$M$55,$P114),"")))</f>
        <v/>
      </c>
      <c r="K114" s="21" t="str">
        <f aca="false">IF(OR($A114="",$P114="",$Q114=""),"",IFERROR(INDEX('Jüri Puan Girişi'!$A$6:$BF$55,$P114,13+($Q114-1)*9+8),""))</f>
        <v/>
      </c>
      <c r="L114" s="21" t="str">
        <f aca="false">IF(OR($A114="",$P114="",$Q114=""),"",IFERROR(INDEX('Jüri Puan Girişi'!$A$6:$BF$55,$P114,13+($Q114-1)*9+9),""))</f>
        <v/>
      </c>
      <c r="M114" s="21" t="str">
        <f aca="false">IF($A114="","",IF(OR($D114="",$E114="",$F114="",$L114="",AND('Danışman Puan Girişi'!$AD114&lt;&gt;"Evet",$G114="")),"",ROUND($D114*Kılavuz!$C$31+$E114*Kılavuz!$C$32+$F114*Kılavuz!$C$33+(IF('Danışman Puan Girişi'!$AD114="Evet",0,$G114))*Kılavuz!$C$34+$L114*Kılavuz!$C$35,2)))</f>
        <v/>
      </c>
      <c r="N114" s="23" t="str">
        <f aca="false">IF($A114="","",IF($Q114&gt;4,"Kapasite dışı: projede 4’ten fazla öğrenci",IF(OR(COUNTIF('Öğrenci Listesi'!$A$4:$A$253,$A114)&lt;3,COUNTIF('Öğrenci Listesi'!$A$4:$A$253,$A114)&gt;4),"Grup büyüklüğü 3–4 aralığı dışında",IF($B114="","Öğrenci No eksik",IF($C114="","Ad Soyad eksik",IF($D114="","Ara Rapor puanları eksik",IF($E114="","Ara Sunum puanları eksik",IF($F114="","Süreç Takibi puanları eksik",IF(AND('Danışman Puan Girişi'!$AD114&lt;&gt;"Evet",$G114=""),"Final Raporu puanları eksik",IF($L114="",IF(AND($I114="",$K114=""),"Final Sunumu jüri puanları eksik",IF($I114="","Final Sunumu – Jüri 1 puanları eksik","Final Sunumu – Jüri 2 puanları eksik")),IF(AND('Danışman Puan Girişi'!$AD114="Evet",$R114="Katılmadı"),"Tamamlandı (Final Raporu teslim edilmedi: 0 puan; Final Sunumu'na katılmadı: 0 puan)",IF('Danışman Puan Girişi'!$AD114="Evet","Tamamlandı (Final Raporu teslim edilmedi: 0 puan)",IF($R114="Katılmadı","Tamamlandı (Final Sunumu'na katılmadı: 0 puan)","Tamamlandı")))))))))))))</f>
        <v/>
      </c>
      <c r="O114" s="21" t="str">
        <f aca="false">IF($A114="","",$A114&amp;"#"&amp;$Q114)</f>
        <v/>
      </c>
      <c r="P114" s="21" t="str">
        <f aca="false">IF($A114="","",IFERROR(MATCH($A114,'Jüri Puan Girişi'!$A$6:$A$55,0),""))</f>
        <v/>
      </c>
      <c r="Q114" s="21" t="str">
        <f aca="false">IF($A114="","",COUNTIF('Öğrenci Listesi'!$A$4:$A114,'Öğrenci Listesi'!$A114))</f>
        <v/>
      </c>
      <c r="R114" s="21" t="str">
        <f aca="false">IF(OR($A114="",$P114="",$Q114=""),"",IFERROR(INDEX('Jüri Puan Girişi'!$A$6:$BF$55,$P114,13+($Q114-1)*9+2),""))</f>
        <v/>
      </c>
    </row>
    <row r="115" customFormat="false" ht="19.5" hidden="false" customHeight="true" outlineLevel="0" collapsed="false">
      <c r="A115" s="21" t="str">
        <f aca="false">IF('Öğrenci Listesi'!$A115="","",'Öğrenci Listesi'!$A115)</f>
        <v/>
      </c>
      <c r="B115" s="21" t="str">
        <f aca="false">IF('Öğrenci Listesi'!$A115="","",'Öğrenci Listesi'!$D115)</f>
        <v/>
      </c>
      <c r="C115" s="23" t="str">
        <f aca="false">IF('Öğrenci Listesi'!$A115="","",'Öğrenci Listesi'!$E115)</f>
        <v/>
      </c>
      <c r="D115" s="21" t="str">
        <f aca="false">IF($A115="","",'Danışman Puan Girişi'!$I115)</f>
        <v/>
      </c>
      <c r="E115" s="21" t="str">
        <f aca="false">IF($A115="","",'Danışman Puan Girişi'!$O115)</f>
        <v/>
      </c>
      <c r="F115" s="21" t="str">
        <f aca="false">IF($A115="","",'Danışman Puan Girişi'!$T115)</f>
        <v/>
      </c>
      <c r="G115" s="21" t="str">
        <f aca="false">IF($A115="","",'Danışman Puan Girişi'!$AB115)</f>
        <v/>
      </c>
      <c r="H115" s="21" t="str">
        <f aca="false">IF($A115="","",IF($P115="","",IFERROR(INDEX('Jüri Puan Girişi'!$I$6:$I$55,$P115),"")))</f>
        <v/>
      </c>
      <c r="I115" s="21" t="str">
        <f aca="false">IF(OR($A115="",$P115="",$Q115=""),"",IFERROR(INDEX('Jüri Puan Girişi'!$A$6:$BF$55,$P115,13+($Q115-1)*9+7),""))</f>
        <v/>
      </c>
      <c r="J115" s="21" t="str">
        <f aca="false">IF($A115="","",IF($P115="","",IFERROR(INDEX('Jüri Puan Girişi'!$M$6:$M$55,$P115),"")))</f>
        <v/>
      </c>
      <c r="K115" s="21" t="str">
        <f aca="false">IF(OR($A115="",$P115="",$Q115=""),"",IFERROR(INDEX('Jüri Puan Girişi'!$A$6:$BF$55,$P115,13+($Q115-1)*9+8),""))</f>
        <v/>
      </c>
      <c r="L115" s="21" t="str">
        <f aca="false">IF(OR($A115="",$P115="",$Q115=""),"",IFERROR(INDEX('Jüri Puan Girişi'!$A$6:$BF$55,$P115,13+($Q115-1)*9+9),""))</f>
        <v/>
      </c>
      <c r="M115" s="21" t="str">
        <f aca="false">IF($A115="","",IF(OR($D115="",$E115="",$F115="",$L115="",AND('Danışman Puan Girişi'!$AD115&lt;&gt;"Evet",$G115="")),"",ROUND($D115*Kılavuz!$C$31+$E115*Kılavuz!$C$32+$F115*Kılavuz!$C$33+(IF('Danışman Puan Girişi'!$AD115="Evet",0,$G115))*Kılavuz!$C$34+$L115*Kılavuz!$C$35,2)))</f>
        <v/>
      </c>
      <c r="N115" s="23" t="str">
        <f aca="false">IF($A115="","",IF($Q115&gt;4,"Kapasite dışı: projede 4’ten fazla öğrenci",IF(OR(COUNTIF('Öğrenci Listesi'!$A$4:$A$253,$A115)&lt;3,COUNTIF('Öğrenci Listesi'!$A$4:$A$253,$A115)&gt;4),"Grup büyüklüğü 3–4 aralığı dışında",IF($B115="","Öğrenci No eksik",IF($C115="","Ad Soyad eksik",IF($D115="","Ara Rapor puanları eksik",IF($E115="","Ara Sunum puanları eksik",IF($F115="","Süreç Takibi puanları eksik",IF(AND('Danışman Puan Girişi'!$AD115&lt;&gt;"Evet",$G115=""),"Final Raporu puanları eksik",IF($L115="",IF(AND($I115="",$K115=""),"Final Sunumu jüri puanları eksik",IF($I115="","Final Sunumu – Jüri 1 puanları eksik","Final Sunumu – Jüri 2 puanları eksik")),IF(AND('Danışman Puan Girişi'!$AD115="Evet",$R115="Katılmadı"),"Tamamlandı (Final Raporu teslim edilmedi: 0 puan; Final Sunumu'na katılmadı: 0 puan)",IF('Danışman Puan Girişi'!$AD115="Evet","Tamamlandı (Final Raporu teslim edilmedi: 0 puan)",IF($R115="Katılmadı","Tamamlandı (Final Sunumu'na katılmadı: 0 puan)","Tamamlandı")))))))))))))</f>
        <v/>
      </c>
      <c r="O115" s="21" t="str">
        <f aca="false">IF($A115="","",$A115&amp;"#"&amp;$Q115)</f>
        <v/>
      </c>
      <c r="P115" s="21" t="str">
        <f aca="false">IF($A115="","",IFERROR(MATCH($A115,'Jüri Puan Girişi'!$A$6:$A$55,0),""))</f>
        <v/>
      </c>
      <c r="Q115" s="21" t="str">
        <f aca="false">IF($A115="","",COUNTIF('Öğrenci Listesi'!$A$4:$A115,'Öğrenci Listesi'!$A115))</f>
        <v/>
      </c>
      <c r="R115" s="21" t="str">
        <f aca="false">IF(OR($A115="",$P115="",$Q115=""),"",IFERROR(INDEX('Jüri Puan Girişi'!$A$6:$BF$55,$P115,13+($Q115-1)*9+2),""))</f>
        <v/>
      </c>
    </row>
    <row r="116" customFormat="false" ht="19.5" hidden="false" customHeight="true" outlineLevel="0" collapsed="false">
      <c r="A116" s="21" t="str">
        <f aca="false">IF('Öğrenci Listesi'!$A116="","",'Öğrenci Listesi'!$A116)</f>
        <v/>
      </c>
      <c r="B116" s="21" t="str">
        <f aca="false">IF('Öğrenci Listesi'!$A116="","",'Öğrenci Listesi'!$D116)</f>
        <v/>
      </c>
      <c r="C116" s="23" t="str">
        <f aca="false">IF('Öğrenci Listesi'!$A116="","",'Öğrenci Listesi'!$E116)</f>
        <v/>
      </c>
      <c r="D116" s="21" t="str">
        <f aca="false">IF($A116="","",'Danışman Puan Girişi'!$I116)</f>
        <v/>
      </c>
      <c r="E116" s="21" t="str">
        <f aca="false">IF($A116="","",'Danışman Puan Girişi'!$O116)</f>
        <v/>
      </c>
      <c r="F116" s="21" t="str">
        <f aca="false">IF($A116="","",'Danışman Puan Girişi'!$T116)</f>
        <v/>
      </c>
      <c r="G116" s="21" t="str">
        <f aca="false">IF($A116="","",'Danışman Puan Girişi'!$AB116)</f>
        <v/>
      </c>
      <c r="H116" s="21" t="str">
        <f aca="false">IF($A116="","",IF($P116="","",IFERROR(INDEX('Jüri Puan Girişi'!$I$6:$I$55,$P116),"")))</f>
        <v/>
      </c>
      <c r="I116" s="21" t="str">
        <f aca="false">IF(OR($A116="",$P116="",$Q116=""),"",IFERROR(INDEX('Jüri Puan Girişi'!$A$6:$BF$55,$P116,13+($Q116-1)*9+7),""))</f>
        <v/>
      </c>
      <c r="J116" s="21" t="str">
        <f aca="false">IF($A116="","",IF($P116="","",IFERROR(INDEX('Jüri Puan Girişi'!$M$6:$M$55,$P116),"")))</f>
        <v/>
      </c>
      <c r="K116" s="21" t="str">
        <f aca="false">IF(OR($A116="",$P116="",$Q116=""),"",IFERROR(INDEX('Jüri Puan Girişi'!$A$6:$BF$55,$P116,13+($Q116-1)*9+8),""))</f>
        <v/>
      </c>
      <c r="L116" s="21" t="str">
        <f aca="false">IF(OR($A116="",$P116="",$Q116=""),"",IFERROR(INDEX('Jüri Puan Girişi'!$A$6:$BF$55,$P116,13+($Q116-1)*9+9),""))</f>
        <v/>
      </c>
      <c r="M116" s="21" t="str">
        <f aca="false">IF($A116="","",IF(OR($D116="",$E116="",$F116="",$L116="",AND('Danışman Puan Girişi'!$AD116&lt;&gt;"Evet",$G116="")),"",ROUND($D116*Kılavuz!$C$31+$E116*Kılavuz!$C$32+$F116*Kılavuz!$C$33+(IF('Danışman Puan Girişi'!$AD116="Evet",0,$G116))*Kılavuz!$C$34+$L116*Kılavuz!$C$35,2)))</f>
        <v/>
      </c>
      <c r="N116" s="23" t="str">
        <f aca="false">IF($A116="","",IF($Q116&gt;4,"Kapasite dışı: projede 4’ten fazla öğrenci",IF(OR(COUNTIF('Öğrenci Listesi'!$A$4:$A$253,$A116)&lt;3,COUNTIF('Öğrenci Listesi'!$A$4:$A$253,$A116)&gt;4),"Grup büyüklüğü 3–4 aralığı dışında",IF($B116="","Öğrenci No eksik",IF($C116="","Ad Soyad eksik",IF($D116="","Ara Rapor puanları eksik",IF($E116="","Ara Sunum puanları eksik",IF($F116="","Süreç Takibi puanları eksik",IF(AND('Danışman Puan Girişi'!$AD116&lt;&gt;"Evet",$G116=""),"Final Raporu puanları eksik",IF($L116="",IF(AND($I116="",$K116=""),"Final Sunumu jüri puanları eksik",IF($I116="","Final Sunumu – Jüri 1 puanları eksik","Final Sunumu – Jüri 2 puanları eksik")),IF(AND('Danışman Puan Girişi'!$AD116="Evet",$R116="Katılmadı"),"Tamamlandı (Final Raporu teslim edilmedi: 0 puan; Final Sunumu'na katılmadı: 0 puan)",IF('Danışman Puan Girişi'!$AD116="Evet","Tamamlandı (Final Raporu teslim edilmedi: 0 puan)",IF($R116="Katılmadı","Tamamlandı (Final Sunumu'na katılmadı: 0 puan)","Tamamlandı")))))))))))))</f>
        <v/>
      </c>
      <c r="O116" s="21" t="str">
        <f aca="false">IF($A116="","",$A116&amp;"#"&amp;$Q116)</f>
        <v/>
      </c>
      <c r="P116" s="21" t="str">
        <f aca="false">IF($A116="","",IFERROR(MATCH($A116,'Jüri Puan Girişi'!$A$6:$A$55,0),""))</f>
        <v/>
      </c>
      <c r="Q116" s="21" t="str">
        <f aca="false">IF($A116="","",COUNTIF('Öğrenci Listesi'!$A$4:$A116,'Öğrenci Listesi'!$A116))</f>
        <v/>
      </c>
      <c r="R116" s="21" t="str">
        <f aca="false">IF(OR($A116="",$P116="",$Q116=""),"",IFERROR(INDEX('Jüri Puan Girişi'!$A$6:$BF$55,$P116,13+($Q116-1)*9+2),""))</f>
        <v/>
      </c>
    </row>
    <row r="117" customFormat="false" ht="19.5" hidden="false" customHeight="true" outlineLevel="0" collapsed="false">
      <c r="A117" s="21" t="str">
        <f aca="false">IF('Öğrenci Listesi'!$A117="","",'Öğrenci Listesi'!$A117)</f>
        <v/>
      </c>
      <c r="B117" s="21" t="str">
        <f aca="false">IF('Öğrenci Listesi'!$A117="","",'Öğrenci Listesi'!$D117)</f>
        <v/>
      </c>
      <c r="C117" s="23" t="str">
        <f aca="false">IF('Öğrenci Listesi'!$A117="","",'Öğrenci Listesi'!$E117)</f>
        <v/>
      </c>
      <c r="D117" s="21" t="str">
        <f aca="false">IF($A117="","",'Danışman Puan Girişi'!$I117)</f>
        <v/>
      </c>
      <c r="E117" s="21" t="str">
        <f aca="false">IF($A117="","",'Danışman Puan Girişi'!$O117)</f>
        <v/>
      </c>
      <c r="F117" s="21" t="str">
        <f aca="false">IF($A117="","",'Danışman Puan Girişi'!$T117)</f>
        <v/>
      </c>
      <c r="G117" s="21" t="str">
        <f aca="false">IF($A117="","",'Danışman Puan Girişi'!$AB117)</f>
        <v/>
      </c>
      <c r="H117" s="21" t="str">
        <f aca="false">IF($A117="","",IF($P117="","",IFERROR(INDEX('Jüri Puan Girişi'!$I$6:$I$55,$P117),"")))</f>
        <v/>
      </c>
      <c r="I117" s="21" t="str">
        <f aca="false">IF(OR($A117="",$P117="",$Q117=""),"",IFERROR(INDEX('Jüri Puan Girişi'!$A$6:$BF$55,$P117,13+($Q117-1)*9+7),""))</f>
        <v/>
      </c>
      <c r="J117" s="21" t="str">
        <f aca="false">IF($A117="","",IF($P117="","",IFERROR(INDEX('Jüri Puan Girişi'!$M$6:$M$55,$P117),"")))</f>
        <v/>
      </c>
      <c r="K117" s="21" t="str">
        <f aca="false">IF(OR($A117="",$P117="",$Q117=""),"",IFERROR(INDEX('Jüri Puan Girişi'!$A$6:$BF$55,$P117,13+($Q117-1)*9+8),""))</f>
        <v/>
      </c>
      <c r="L117" s="21" t="str">
        <f aca="false">IF(OR($A117="",$P117="",$Q117=""),"",IFERROR(INDEX('Jüri Puan Girişi'!$A$6:$BF$55,$P117,13+($Q117-1)*9+9),""))</f>
        <v/>
      </c>
      <c r="M117" s="21" t="str">
        <f aca="false">IF($A117="","",IF(OR($D117="",$E117="",$F117="",$L117="",AND('Danışman Puan Girişi'!$AD117&lt;&gt;"Evet",$G117="")),"",ROUND($D117*Kılavuz!$C$31+$E117*Kılavuz!$C$32+$F117*Kılavuz!$C$33+(IF('Danışman Puan Girişi'!$AD117="Evet",0,$G117))*Kılavuz!$C$34+$L117*Kılavuz!$C$35,2)))</f>
        <v/>
      </c>
      <c r="N117" s="23" t="str">
        <f aca="false">IF($A117="","",IF($Q117&gt;4,"Kapasite dışı: projede 4’ten fazla öğrenci",IF(OR(COUNTIF('Öğrenci Listesi'!$A$4:$A$253,$A117)&lt;3,COUNTIF('Öğrenci Listesi'!$A$4:$A$253,$A117)&gt;4),"Grup büyüklüğü 3–4 aralığı dışında",IF($B117="","Öğrenci No eksik",IF($C117="","Ad Soyad eksik",IF($D117="","Ara Rapor puanları eksik",IF($E117="","Ara Sunum puanları eksik",IF($F117="","Süreç Takibi puanları eksik",IF(AND('Danışman Puan Girişi'!$AD117&lt;&gt;"Evet",$G117=""),"Final Raporu puanları eksik",IF($L117="",IF(AND($I117="",$K117=""),"Final Sunumu jüri puanları eksik",IF($I117="","Final Sunumu – Jüri 1 puanları eksik","Final Sunumu – Jüri 2 puanları eksik")),IF(AND('Danışman Puan Girişi'!$AD117="Evet",$R117="Katılmadı"),"Tamamlandı (Final Raporu teslim edilmedi: 0 puan; Final Sunumu'na katılmadı: 0 puan)",IF('Danışman Puan Girişi'!$AD117="Evet","Tamamlandı (Final Raporu teslim edilmedi: 0 puan)",IF($R117="Katılmadı","Tamamlandı (Final Sunumu'na katılmadı: 0 puan)","Tamamlandı")))))))))))))</f>
        <v/>
      </c>
      <c r="O117" s="21" t="str">
        <f aca="false">IF($A117="","",$A117&amp;"#"&amp;$Q117)</f>
        <v/>
      </c>
      <c r="P117" s="21" t="str">
        <f aca="false">IF($A117="","",IFERROR(MATCH($A117,'Jüri Puan Girişi'!$A$6:$A$55,0),""))</f>
        <v/>
      </c>
      <c r="Q117" s="21" t="str">
        <f aca="false">IF($A117="","",COUNTIF('Öğrenci Listesi'!$A$4:$A117,'Öğrenci Listesi'!$A117))</f>
        <v/>
      </c>
      <c r="R117" s="21" t="str">
        <f aca="false">IF(OR($A117="",$P117="",$Q117=""),"",IFERROR(INDEX('Jüri Puan Girişi'!$A$6:$BF$55,$P117,13+($Q117-1)*9+2),""))</f>
        <v/>
      </c>
    </row>
    <row r="118" customFormat="false" ht="19.5" hidden="false" customHeight="true" outlineLevel="0" collapsed="false">
      <c r="A118" s="21" t="str">
        <f aca="false">IF('Öğrenci Listesi'!$A118="","",'Öğrenci Listesi'!$A118)</f>
        <v/>
      </c>
      <c r="B118" s="21" t="str">
        <f aca="false">IF('Öğrenci Listesi'!$A118="","",'Öğrenci Listesi'!$D118)</f>
        <v/>
      </c>
      <c r="C118" s="23" t="str">
        <f aca="false">IF('Öğrenci Listesi'!$A118="","",'Öğrenci Listesi'!$E118)</f>
        <v/>
      </c>
      <c r="D118" s="21" t="str">
        <f aca="false">IF($A118="","",'Danışman Puan Girişi'!$I118)</f>
        <v/>
      </c>
      <c r="E118" s="21" t="str">
        <f aca="false">IF($A118="","",'Danışman Puan Girişi'!$O118)</f>
        <v/>
      </c>
      <c r="F118" s="21" t="str">
        <f aca="false">IF($A118="","",'Danışman Puan Girişi'!$T118)</f>
        <v/>
      </c>
      <c r="G118" s="21" t="str">
        <f aca="false">IF($A118="","",'Danışman Puan Girişi'!$AB118)</f>
        <v/>
      </c>
      <c r="H118" s="21" t="str">
        <f aca="false">IF($A118="","",IF($P118="","",IFERROR(INDEX('Jüri Puan Girişi'!$I$6:$I$55,$P118),"")))</f>
        <v/>
      </c>
      <c r="I118" s="21" t="str">
        <f aca="false">IF(OR($A118="",$P118="",$Q118=""),"",IFERROR(INDEX('Jüri Puan Girişi'!$A$6:$BF$55,$P118,13+($Q118-1)*9+7),""))</f>
        <v/>
      </c>
      <c r="J118" s="21" t="str">
        <f aca="false">IF($A118="","",IF($P118="","",IFERROR(INDEX('Jüri Puan Girişi'!$M$6:$M$55,$P118),"")))</f>
        <v/>
      </c>
      <c r="K118" s="21" t="str">
        <f aca="false">IF(OR($A118="",$P118="",$Q118=""),"",IFERROR(INDEX('Jüri Puan Girişi'!$A$6:$BF$55,$P118,13+($Q118-1)*9+8),""))</f>
        <v/>
      </c>
      <c r="L118" s="21" t="str">
        <f aca="false">IF(OR($A118="",$P118="",$Q118=""),"",IFERROR(INDEX('Jüri Puan Girişi'!$A$6:$BF$55,$P118,13+($Q118-1)*9+9),""))</f>
        <v/>
      </c>
      <c r="M118" s="21" t="str">
        <f aca="false">IF($A118="","",IF(OR($D118="",$E118="",$F118="",$L118="",AND('Danışman Puan Girişi'!$AD118&lt;&gt;"Evet",$G118="")),"",ROUND($D118*Kılavuz!$C$31+$E118*Kılavuz!$C$32+$F118*Kılavuz!$C$33+(IF('Danışman Puan Girişi'!$AD118="Evet",0,$G118))*Kılavuz!$C$34+$L118*Kılavuz!$C$35,2)))</f>
        <v/>
      </c>
      <c r="N118" s="23" t="str">
        <f aca="false">IF($A118="","",IF($Q118&gt;4,"Kapasite dışı: projede 4’ten fazla öğrenci",IF(OR(COUNTIF('Öğrenci Listesi'!$A$4:$A$253,$A118)&lt;3,COUNTIF('Öğrenci Listesi'!$A$4:$A$253,$A118)&gt;4),"Grup büyüklüğü 3–4 aralığı dışında",IF($B118="","Öğrenci No eksik",IF($C118="","Ad Soyad eksik",IF($D118="","Ara Rapor puanları eksik",IF($E118="","Ara Sunum puanları eksik",IF($F118="","Süreç Takibi puanları eksik",IF(AND('Danışman Puan Girişi'!$AD118&lt;&gt;"Evet",$G118=""),"Final Raporu puanları eksik",IF($L118="",IF(AND($I118="",$K118=""),"Final Sunumu jüri puanları eksik",IF($I118="","Final Sunumu – Jüri 1 puanları eksik","Final Sunumu – Jüri 2 puanları eksik")),IF(AND('Danışman Puan Girişi'!$AD118="Evet",$R118="Katılmadı"),"Tamamlandı (Final Raporu teslim edilmedi: 0 puan; Final Sunumu'na katılmadı: 0 puan)",IF('Danışman Puan Girişi'!$AD118="Evet","Tamamlandı (Final Raporu teslim edilmedi: 0 puan)",IF($R118="Katılmadı","Tamamlandı (Final Sunumu'na katılmadı: 0 puan)","Tamamlandı")))))))))))))</f>
        <v/>
      </c>
      <c r="O118" s="21" t="str">
        <f aca="false">IF($A118="","",$A118&amp;"#"&amp;$Q118)</f>
        <v/>
      </c>
      <c r="P118" s="21" t="str">
        <f aca="false">IF($A118="","",IFERROR(MATCH($A118,'Jüri Puan Girişi'!$A$6:$A$55,0),""))</f>
        <v/>
      </c>
      <c r="Q118" s="21" t="str">
        <f aca="false">IF($A118="","",COUNTIF('Öğrenci Listesi'!$A$4:$A118,'Öğrenci Listesi'!$A118))</f>
        <v/>
      </c>
      <c r="R118" s="21" t="str">
        <f aca="false">IF(OR($A118="",$P118="",$Q118=""),"",IFERROR(INDEX('Jüri Puan Girişi'!$A$6:$BF$55,$P118,13+($Q118-1)*9+2),""))</f>
        <v/>
      </c>
    </row>
    <row r="119" customFormat="false" ht="19.5" hidden="false" customHeight="true" outlineLevel="0" collapsed="false">
      <c r="A119" s="21" t="str">
        <f aca="false">IF('Öğrenci Listesi'!$A119="","",'Öğrenci Listesi'!$A119)</f>
        <v/>
      </c>
      <c r="B119" s="21" t="str">
        <f aca="false">IF('Öğrenci Listesi'!$A119="","",'Öğrenci Listesi'!$D119)</f>
        <v/>
      </c>
      <c r="C119" s="23" t="str">
        <f aca="false">IF('Öğrenci Listesi'!$A119="","",'Öğrenci Listesi'!$E119)</f>
        <v/>
      </c>
      <c r="D119" s="21" t="str">
        <f aca="false">IF($A119="","",'Danışman Puan Girişi'!$I119)</f>
        <v/>
      </c>
      <c r="E119" s="21" t="str">
        <f aca="false">IF($A119="","",'Danışman Puan Girişi'!$O119)</f>
        <v/>
      </c>
      <c r="F119" s="21" t="str">
        <f aca="false">IF($A119="","",'Danışman Puan Girişi'!$T119)</f>
        <v/>
      </c>
      <c r="G119" s="21" t="str">
        <f aca="false">IF($A119="","",'Danışman Puan Girişi'!$AB119)</f>
        <v/>
      </c>
      <c r="H119" s="21" t="str">
        <f aca="false">IF($A119="","",IF($P119="","",IFERROR(INDEX('Jüri Puan Girişi'!$I$6:$I$55,$P119),"")))</f>
        <v/>
      </c>
      <c r="I119" s="21" t="str">
        <f aca="false">IF(OR($A119="",$P119="",$Q119=""),"",IFERROR(INDEX('Jüri Puan Girişi'!$A$6:$BF$55,$P119,13+($Q119-1)*9+7),""))</f>
        <v/>
      </c>
      <c r="J119" s="21" t="str">
        <f aca="false">IF($A119="","",IF($P119="","",IFERROR(INDEX('Jüri Puan Girişi'!$M$6:$M$55,$P119),"")))</f>
        <v/>
      </c>
      <c r="K119" s="21" t="str">
        <f aca="false">IF(OR($A119="",$P119="",$Q119=""),"",IFERROR(INDEX('Jüri Puan Girişi'!$A$6:$BF$55,$P119,13+($Q119-1)*9+8),""))</f>
        <v/>
      </c>
      <c r="L119" s="21" t="str">
        <f aca="false">IF(OR($A119="",$P119="",$Q119=""),"",IFERROR(INDEX('Jüri Puan Girişi'!$A$6:$BF$55,$P119,13+($Q119-1)*9+9),""))</f>
        <v/>
      </c>
      <c r="M119" s="21" t="str">
        <f aca="false">IF($A119="","",IF(OR($D119="",$E119="",$F119="",$L119="",AND('Danışman Puan Girişi'!$AD119&lt;&gt;"Evet",$G119="")),"",ROUND($D119*Kılavuz!$C$31+$E119*Kılavuz!$C$32+$F119*Kılavuz!$C$33+(IF('Danışman Puan Girişi'!$AD119="Evet",0,$G119))*Kılavuz!$C$34+$L119*Kılavuz!$C$35,2)))</f>
        <v/>
      </c>
      <c r="N119" s="23" t="str">
        <f aca="false">IF($A119="","",IF($Q119&gt;4,"Kapasite dışı: projede 4’ten fazla öğrenci",IF(OR(COUNTIF('Öğrenci Listesi'!$A$4:$A$253,$A119)&lt;3,COUNTIF('Öğrenci Listesi'!$A$4:$A$253,$A119)&gt;4),"Grup büyüklüğü 3–4 aralığı dışında",IF($B119="","Öğrenci No eksik",IF($C119="","Ad Soyad eksik",IF($D119="","Ara Rapor puanları eksik",IF($E119="","Ara Sunum puanları eksik",IF($F119="","Süreç Takibi puanları eksik",IF(AND('Danışman Puan Girişi'!$AD119&lt;&gt;"Evet",$G119=""),"Final Raporu puanları eksik",IF($L119="",IF(AND($I119="",$K119=""),"Final Sunumu jüri puanları eksik",IF($I119="","Final Sunumu – Jüri 1 puanları eksik","Final Sunumu – Jüri 2 puanları eksik")),IF(AND('Danışman Puan Girişi'!$AD119="Evet",$R119="Katılmadı"),"Tamamlandı (Final Raporu teslim edilmedi: 0 puan; Final Sunumu'na katılmadı: 0 puan)",IF('Danışman Puan Girişi'!$AD119="Evet","Tamamlandı (Final Raporu teslim edilmedi: 0 puan)",IF($R119="Katılmadı","Tamamlandı (Final Sunumu'na katılmadı: 0 puan)","Tamamlandı")))))))))))))</f>
        <v/>
      </c>
      <c r="O119" s="21" t="str">
        <f aca="false">IF($A119="","",$A119&amp;"#"&amp;$Q119)</f>
        <v/>
      </c>
      <c r="P119" s="21" t="str">
        <f aca="false">IF($A119="","",IFERROR(MATCH($A119,'Jüri Puan Girişi'!$A$6:$A$55,0),""))</f>
        <v/>
      </c>
      <c r="Q119" s="21" t="str">
        <f aca="false">IF($A119="","",COUNTIF('Öğrenci Listesi'!$A$4:$A119,'Öğrenci Listesi'!$A119))</f>
        <v/>
      </c>
      <c r="R119" s="21" t="str">
        <f aca="false">IF(OR($A119="",$P119="",$Q119=""),"",IFERROR(INDEX('Jüri Puan Girişi'!$A$6:$BF$55,$P119,13+($Q119-1)*9+2),""))</f>
        <v/>
      </c>
    </row>
    <row r="120" customFormat="false" ht="19.5" hidden="false" customHeight="true" outlineLevel="0" collapsed="false">
      <c r="A120" s="21" t="str">
        <f aca="false">IF('Öğrenci Listesi'!$A120="","",'Öğrenci Listesi'!$A120)</f>
        <v/>
      </c>
      <c r="B120" s="21" t="str">
        <f aca="false">IF('Öğrenci Listesi'!$A120="","",'Öğrenci Listesi'!$D120)</f>
        <v/>
      </c>
      <c r="C120" s="23" t="str">
        <f aca="false">IF('Öğrenci Listesi'!$A120="","",'Öğrenci Listesi'!$E120)</f>
        <v/>
      </c>
      <c r="D120" s="21" t="str">
        <f aca="false">IF($A120="","",'Danışman Puan Girişi'!$I120)</f>
        <v/>
      </c>
      <c r="E120" s="21" t="str">
        <f aca="false">IF($A120="","",'Danışman Puan Girişi'!$O120)</f>
        <v/>
      </c>
      <c r="F120" s="21" t="str">
        <f aca="false">IF($A120="","",'Danışman Puan Girişi'!$T120)</f>
        <v/>
      </c>
      <c r="G120" s="21" t="str">
        <f aca="false">IF($A120="","",'Danışman Puan Girişi'!$AB120)</f>
        <v/>
      </c>
      <c r="H120" s="21" t="str">
        <f aca="false">IF($A120="","",IF($P120="","",IFERROR(INDEX('Jüri Puan Girişi'!$I$6:$I$55,$P120),"")))</f>
        <v/>
      </c>
      <c r="I120" s="21" t="str">
        <f aca="false">IF(OR($A120="",$P120="",$Q120=""),"",IFERROR(INDEX('Jüri Puan Girişi'!$A$6:$BF$55,$P120,13+($Q120-1)*9+7),""))</f>
        <v/>
      </c>
      <c r="J120" s="21" t="str">
        <f aca="false">IF($A120="","",IF($P120="","",IFERROR(INDEX('Jüri Puan Girişi'!$M$6:$M$55,$P120),"")))</f>
        <v/>
      </c>
      <c r="K120" s="21" t="str">
        <f aca="false">IF(OR($A120="",$P120="",$Q120=""),"",IFERROR(INDEX('Jüri Puan Girişi'!$A$6:$BF$55,$P120,13+($Q120-1)*9+8),""))</f>
        <v/>
      </c>
      <c r="L120" s="21" t="str">
        <f aca="false">IF(OR($A120="",$P120="",$Q120=""),"",IFERROR(INDEX('Jüri Puan Girişi'!$A$6:$BF$55,$P120,13+($Q120-1)*9+9),""))</f>
        <v/>
      </c>
      <c r="M120" s="21" t="str">
        <f aca="false">IF($A120="","",IF(OR($D120="",$E120="",$F120="",$L120="",AND('Danışman Puan Girişi'!$AD120&lt;&gt;"Evet",$G120="")),"",ROUND($D120*Kılavuz!$C$31+$E120*Kılavuz!$C$32+$F120*Kılavuz!$C$33+(IF('Danışman Puan Girişi'!$AD120="Evet",0,$G120))*Kılavuz!$C$34+$L120*Kılavuz!$C$35,2)))</f>
        <v/>
      </c>
      <c r="N120" s="23" t="str">
        <f aca="false">IF($A120="","",IF($Q120&gt;4,"Kapasite dışı: projede 4’ten fazla öğrenci",IF(OR(COUNTIF('Öğrenci Listesi'!$A$4:$A$253,$A120)&lt;3,COUNTIF('Öğrenci Listesi'!$A$4:$A$253,$A120)&gt;4),"Grup büyüklüğü 3–4 aralığı dışında",IF($B120="","Öğrenci No eksik",IF($C120="","Ad Soyad eksik",IF($D120="","Ara Rapor puanları eksik",IF($E120="","Ara Sunum puanları eksik",IF($F120="","Süreç Takibi puanları eksik",IF(AND('Danışman Puan Girişi'!$AD120&lt;&gt;"Evet",$G120=""),"Final Raporu puanları eksik",IF($L120="",IF(AND($I120="",$K120=""),"Final Sunumu jüri puanları eksik",IF($I120="","Final Sunumu – Jüri 1 puanları eksik","Final Sunumu – Jüri 2 puanları eksik")),IF(AND('Danışman Puan Girişi'!$AD120="Evet",$R120="Katılmadı"),"Tamamlandı (Final Raporu teslim edilmedi: 0 puan; Final Sunumu'na katılmadı: 0 puan)",IF('Danışman Puan Girişi'!$AD120="Evet","Tamamlandı (Final Raporu teslim edilmedi: 0 puan)",IF($R120="Katılmadı","Tamamlandı (Final Sunumu'na katılmadı: 0 puan)","Tamamlandı")))))))))))))</f>
        <v/>
      </c>
      <c r="O120" s="21" t="str">
        <f aca="false">IF($A120="","",$A120&amp;"#"&amp;$Q120)</f>
        <v/>
      </c>
      <c r="P120" s="21" t="str">
        <f aca="false">IF($A120="","",IFERROR(MATCH($A120,'Jüri Puan Girişi'!$A$6:$A$55,0),""))</f>
        <v/>
      </c>
      <c r="Q120" s="21" t="str">
        <f aca="false">IF($A120="","",COUNTIF('Öğrenci Listesi'!$A$4:$A120,'Öğrenci Listesi'!$A120))</f>
        <v/>
      </c>
      <c r="R120" s="21" t="str">
        <f aca="false">IF(OR($A120="",$P120="",$Q120=""),"",IFERROR(INDEX('Jüri Puan Girişi'!$A$6:$BF$55,$P120,13+($Q120-1)*9+2),""))</f>
        <v/>
      </c>
    </row>
    <row r="121" customFormat="false" ht="19.5" hidden="false" customHeight="true" outlineLevel="0" collapsed="false">
      <c r="A121" s="21" t="str">
        <f aca="false">IF('Öğrenci Listesi'!$A121="","",'Öğrenci Listesi'!$A121)</f>
        <v/>
      </c>
      <c r="B121" s="21" t="str">
        <f aca="false">IF('Öğrenci Listesi'!$A121="","",'Öğrenci Listesi'!$D121)</f>
        <v/>
      </c>
      <c r="C121" s="23" t="str">
        <f aca="false">IF('Öğrenci Listesi'!$A121="","",'Öğrenci Listesi'!$E121)</f>
        <v/>
      </c>
      <c r="D121" s="21" t="str">
        <f aca="false">IF($A121="","",'Danışman Puan Girişi'!$I121)</f>
        <v/>
      </c>
      <c r="E121" s="21" t="str">
        <f aca="false">IF($A121="","",'Danışman Puan Girişi'!$O121)</f>
        <v/>
      </c>
      <c r="F121" s="21" t="str">
        <f aca="false">IF($A121="","",'Danışman Puan Girişi'!$T121)</f>
        <v/>
      </c>
      <c r="G121" s="21" t="str">
        <f aca="false">IF($A121="","",'Danışman Puan Girişi'!$AB121)</f>
        <v/>
      </c>
      <c r="H121" s="21" t="str">
        <f aca="false">IF($A121="","",IF($P121="","",IFERROR(INDEX('Jüri Puan Girişi'!$I$6:$I$55,$P121),"")))</f>
        <v/>
      </c>
      <c r="I121" s="21" t="str">
        <f aca="false">IF(OR($A121="",$P121="",$Q121=""),"",IFERROR(INDEX('Jüri Puan Girişi'!$A$6:$BF$55,$P121,13+($Q121-1)*9+7),""))</f>
        <v/>
      </c>
      <c r="J121" s="21" t="str">
        <f aca="false">IF($A121="","",IF($P121="","",IFERROR(INDEX('Jüri Puan Girişi'!$M$6:$M$55,$P121),"")))</f>
        <v/>
      </c>
      <c r="K121" s="21" t="str">
        <f aca="false">IF(OR($A121="",$P121="",$Q121=""),"",IFERROR(INDEX('Jüri Puan Girişi'!$A$6:$BF$55,$P121,13+($Q121-1)*9+8),""))</f>
        <v/>
      </c>
      <c r="L121" s="21" t="str">
        <f aca="false">IF(OR($A121="",$P121="",$Q121=""),"",IFERROR(INDEX('Jüri Puan Girişi'!$A$6:$BF$55,$P121,13+($Q121-1)*9+9),""))</f>
        <v/>
      </c>
      <c r="M121" s="21" t="str">
        <f aca="false">IF($A121="","",IF(OR($D121="",$E121="",$F121="",$L121="",AND('Danışman Puan Girişi'!$AD121&lt;&gt;"Evet",$G121="")),"",ROUND($D121*Kılavuz!$C$31+$E121*Kılavuz!$C$32+$F121*Kılavuz!$C$33+(IF('Danışman Puan Girişi'!$AD121="Evet",0,$G121))*Kılavuz!$C$34+$L121*Kılavuz!$C$35,2)))</f>
        <v/>
      </c>
      <c r="N121" s="23" t="str">
        <f aca="false">IF($A121="","",IF($Q121&gt;4,"Kapasite dışı: projede 4’ten fazla öğrenci",IF(OR(COUNTIF('Öğrenci Listesi'!$A$4:$A$253,$A121)&lt;3,COUNTIF('Öğrenci Listesi'!$A$4:$A$253,$A121)&gt;4),"Grup büyüklüğü 3–4 aralığı dışında",IF($B121="","Öğrenci No eksik",IF($C121="","Ad Soyad eksik",IF($D121="","Ara Rapor puanları eksik",IF($E121="","Ara Sunum puanları eksik",IF($F121="","Süreç Takibi puanları eksik",IF(AND('Danışman Puan Girişi'!$AD121&lt;&gt;"Evet",$G121=""),"Final Raporu puanları eksik",IF($L121="",IF(AND($I121="",$K121=""),"Final Sunumu jüri puanları eksik",IF($I121="","Final Sunumu – Jüri 1 puanları eksik","Final Sunumu – Jüri 2 puanları eksik")),IF(AND('Danışman Puan Girişi'!$AD121="Evet",$R121="Katılmadı"),"Tamamlandı (Final Raporu teslim edilmedi: 0 puan; Final Sunumu'na katılmadı: 0 puan)",IF('Danışman Puan Girişi'!$AD121="Evet","Tamamlandı (Final Raporu teslim edilmedi: 0 puan)",IF($R121="Katılmadı","Tamamlandı (Final Sunumu'na katılmadı: 0 puan)","Tamamlandı")))))))))))))</f>
        <v/>
      </c>
      <c r="O121" s="21" t="str">
        <f aca="false">IF($A121="","",$A121&amp;"#"&amp;$Q121)</f>
        <v/>
      </c>
      <c r="P121" s="21" t="str">
        <f aca="false">IF($A121="","",IFERROR(MATCH($A121,'Jüri Puan Girişi'!$A$6:$A$55,0),""))</f>
        <v/>
      </c>
      <c r="Q121" s="21" t="str">
        <f aca="false">IF($A121="","",COUNTIF('Öğrenci Listesi'!$A$4:$A121,'Öğrenci Listesi'!$A121))</f>
        <v/>
      </c>
      <c r="R121" s="21" t="str">
        <f aca="false">IF(OR($A121="",$P121="",$Q121=""),"",IFERROR(INDEX('Jüri Puan Girişi'!$A$6:$BF$55,$P121,13+($Q121-1)*9+2),""))</f>
        <v/>
      </c>
    </row>
    <row r="122" customFormat="false" ht="19.5" hidden="false" customHeight="true" outlineLevel="0" collapsed="false">
      <c r="A122" s="21" t="str">
        <f aca="false">IF('Öğrenci Listesi'!$A122="","",'Öğrenci Listesi'!$A122)</f>
        <v/>
      </c>
      <c r="B122" s="21" t="str">
        <f aca="false">IF('Öğrenci Listesi'!$A122="","",'Öğrenci Listesi'!$D122)</f>
        <v/>
      </c>
      <c r="C122" s="23" t="str">
        <f aca="false">IF('Öğrenci Listesi'!$A122="","",'Öğrenci Listesi'!$E122)</f>
        <v/>
      </c>
      <c r="D122" s="21" t="str">
        <f aca="false">IF($A122="","",'Danışman Puan Girişi'!$I122)</f>
        <v/>
      </c>
      <c r="E122" s="21" t="str">
        <f aca="false">IF($A122="","",'Danışman Puan Girişi'!$O122)</f>
        <v/>
      </c>
      <c r="F122" s="21" t="str">
        <f aca="false">IF($A122="","",'Danışman Puan Girişi'!$T122)</f>
        <v/>
      </c>
      <c r="G122" s="21" t="str">
        <f aca="false">IF($A122="","",'Danışman Puan Girişi'!$AB122)</f>
        <v/>
      </c>
      <c r="H122" s="21" t="str">
        <f aca="false">IF($A122="","",IF($P122="","",IFERROR(INDEX('Jüri Puan Girişi'!$I$6:$I$55,$P122),"")))</f>
        <v/>
      </c>
      <c r="I122" s="21" t="str">
        <f aca="false">IF(OR($A122="",$P122="",$Q122=""),"",IFERROR(INDEX('Jüri Puan Girişi'!$A$6:$BF$55,$P122,13+($Q122-1)*9+7),""))</f>
        <v/>
      </c>
      <c r="J122" s="21" t="str">
        <f aca="false">IF($A122="","",IF($P122="","",IFERROR(INDEX('Jüri Puan Girişi'!$M$6:$M$55,$P122),"")))</f>
        <v/>
      </c>
      <c r="K122" s="21" t="str">
        <f aca="false">IF(OR($A122="",$P122="",$Q122=""),"",IFERROR(INDEX('Jüri Puan Girişi'!$A$6:$BF$55,$P122,13+($Q122-1)*9+8),""))</f>
        <v/>
      </c>
      <c r="L122" s="21" t="str">
        <f aca="false">IF(OR($A122="",$P122="",$Q122=""),"",IFERROR(INDEX('Jüri Puan Girişi'!$A$6:$BF$55,$P122,13+($Q122-1)*9+9),""))</f>
        <v/>
      </c>
      <c r="M122" s="21" t="str">
        <f aca="false">IF($A122="","",IF(OR($D122="",$E122="",$F122="",$L122="",AND('Danışman Puan Girişi'!$AD122&lt;&gt;"Evet",$G122="")),"",ROUND($D122*Kılavuz!$C$31+$E122*Kılavuz!$C$32+$F122*Kılavuz!$C$33+(IF('Danışman Puan Girişi'!$AD122="Evet",0,$G122))*Kılavuz!$C$34+$L122*Kılavuz!$C$35,2)))</f>
        <v/>
      </c>
      <c r="N122" s="23" t="str">
        <f aca="false">IF($A122="","",IF($Q122&gt;4,"Kapasite dışı: projede 4’ten fazla öğrenci",IF(OR(COUNTIF('Öğrenci Listesi'!$A$4:$A$253,$A122)&lt;3,COUNTIF('Öğrenci Listesi'!$A$4:$A$253,$A122)&gt;4),"Grup büyüklüğü 3–4 aralığı dışında",IF($B122="","Öğrenci No eksik",IF($C122="","Ad Soyad eksik",IF($D122="","Ara Rapor puanları eksik",IF($E122="","Ara Sunum puanları eksik",IF($F122="","Süreç Takibi puanları eksik",IF(AND('Danışman Puan Girişi'!$AD122&lt;&gt;"Evet",$G122=""),"Final Raporu puanları eksik",IF($L122="",IF(AND($I122="",$K122=""),"Final Sunumu jüri puanları eksik",IF($I122="","Final Sunumu – Jüri 1 puanları eksik","Final Sunumu – Jüri 2 puanları eksik")),IF(AND('Danışman Puan Girişi'!$AD122="Evet",$R122="Katılmadı"),"Tamamlandı (Final Raporu teslim edilmedi: 0 puan; Final Sunumu'na katılmadı: 0 puan)",IF('Danışman Puan Girişi'!$AD122="Evet","Tamamlandı (Final Raporu teslim edilmedi: 0 puan)",IF($R122="Katılmadı","Tamamlandı (Final Sunumu'na katılmadı: 0 puan)","Tamamlandı")))))))))))))</f>
        <v/>
      </c>
      <c r="O122" s="21" t="str">
        <f aca="false">IF($A122="","",$A122&amp;"#"&amp;$Q122)</f>
        <v/>
      </c>
      <c r="P122" s="21" t="str">
        <f aca="false">IF($A122="","",IFERROR(MATCH($A122,'Jüri Puan Girişi'!$A$6:$A$55,0),""))</f>
        <v/>
      </c>
      <c r="Q122" s="21" t="str">
        <f aca="false">IF($A122="","",COUNTIF('Öğrenci Listesi'!$A$4:$A122,'Öğrenci Listesi'!$A122))</f>
        <v/>
      </c>
      <c r="R122" s="21" t="str">
        <f aca="false">IF(OR($A122="",$P122="",$Q122=""),"",IFERROR(INDEX('Jüri Puan Girişi'!$A$6:$BF$55,$P122,13+($Q122-1)*9+2),""))</f>
        <v/>
      </c>
    </row>
    <row r="123" customFormat="false" ht="19.5" hidden="false" customHeight="true" outlineLevel="0" collapsed="false">
      <c r="A123" s="21" t="str">
        <f aca="false">IF('Öğrenci Listesi'!$A123="","",'Öğrenci Listesi'!$A123)</f>
        <v/>
      </c>
      <c r="B123" s="21" t="str">
        <f aca="false">IF('Öğrenci Listesi'!$A123="","",'Öğrenci Listesi'!$D123)</f>
        <v/>
      </c>
      <c r="C123" s="23" t="str">
        <f aca="false">IF('Öğrenci Listesi'!$A123="","",'Öğrenci Listesi'!$E123)</f>
        <v/>
      </c>
      <c r="D123" s="21" t="str">
        <f aca="false">IF($A123="","",'Danışman Puan Girişi'!$I123)</f>
        <v/>
      </c>
      <c r="E123" s="21" t="str">
        <f aca="false">IF($A123="","",'Danışman Puan Girişi'!$O123)</f>
        <v/>
      </c>
      <c r="F123" s="21" t="str">
        <f aca="false">IF($A123="","",'Danışman Puan Girişi'!$T123)</f>
        <v/>
      </c>
      <c r="G123" s="21" t="str">
        <f aca="false">IF($A123="","",'Danışman Puan Girişi'!$AB123)</f>
        <v/>
      </c>
      <c r="H123" s="21" t="str">
        <f aca="false">IF($A123="","",IF($P123="","",IFERROR(INDEX('Jüri Puan Girişi'!$I$6:$I$55,$P123),"")))</f>
        <v/>
      </c>
      <c r="I123" s="21" t="str">
        <f aca="false">IF(OR($A123="",$P123="",$Q123=""),"",IFERROR(INDEX('Jüri Puan Girişi'!$A$6:$BF$55,$P123,13+($Q123-1)*9+7),""))</f>
        <v/>
      </c>
      <c r="J123" s="21" t="str">
        <f aca="false">IF($A123="","",IF($P123="","",IFERROR(INDEX('Jüri Puan Girişi'!$M$6:$M$55,$P123),"")))</f>
        <v/>
      </c>
      <c r="K123" s="21" t="str">
        <f aca="false">IF(OR($A123="",$P123="",$Q123=""),"",IFERROR(INDEX('Jüri Puan Girişi'!$A$6:$BF$55,$P123,13+($Q123-1)*9+8),""))</f>
        <v/>
      </c>
      <c r="L123" s="21" t="str">
        <f aca="false">IF(OR($A123="",$P123="",$Q123=""),"",IFERROR(INDEX('Jüri Puan Girişi'!$A$6:$BF$55,$P123,13+($Q123-1)*9+9),""))</f>
        <v/>
      </c>
      <c r="M123" s="21" t="str">
        <f aca="false">IF($A123="","",IF(OR($D123="",$E123="",$F123="",$L123="",AND('Danışman Puan Girişi'!$AD123&lt;&gt;"Evet",$G123="")),"",ROUND($D123*Kılavuz!$C$31+$E123*Kılavuz!$C$32+$F123*Kılavuz!$C$33+(IF('Danışman Puan Girişi'!$AD123="Evet",0,$G123))*Kılavuz!$C$34+$L123*Kılavuz!$C$35,2)))</f>
        <v/>
      </c>
      <c r="N123" s="23" t="str">
        <f aca="false">IF($A123="","",IF($Q123&gt;4,"Kapasite dışı: projede 4’ten fazla öğrenci",IF(OR(COUNTIF('Öğrenci Listesi'!$A$4:$A$253,$A123)&lt;3,COUNTIF('Öğrenci Listesi'!$A$4:$A$253,$A123)&gt;4),"Grup büyüklüğü 3–4 aralığı dışında",IF($B123="","Öğrenci No eksik",IF($C123="","Ad Soyad eksik",IF($D123="","Ara Rapor puanları eksik",IF($E123="","Ara Sunum puanları eksik",IF($F123="","Süreç Takibi puanları eksik",IF(AND('Danışman Puan Girişi'!$AD123&lt;&gt;"Evet",$G123=""),"Final Raporu puanları eksik",IF($L123="",IF(AND($I123="",$K123=""),"Final Sunumu jüri puanları eksik",IF($I123="","Final Sunumu – Jüri 1 puanları eksik","Final Sunumu – Jüri 2 puanları eksik")),IF(AND('Danışman Puan Girişi'!$AD123="Evet",$R123="Katılmadı"),"Tamamlandı (Final Raporu teslim edilmedi: 0 puan; Final Sunumu'na katılmadı: 0 puan)",IF('Danışman Puan Girişi'!$AD123="Evet","Tamamlandı (Final Raporu teslim edilmedi: 0 puan)",IF($R123="Katılmadı","Tamamlandı (Final Sunumu'na katılmadı: 0 puan)","Tamamlandı")))))))))))))</f>
        <v/>
      </c>
      <c r="O123" s="21" t="str">
        <f aca="false">IF($A123="","",$A123&amp;"#"&amp;$Q123)</f>
        <v/>
      </c>
      <c r="P123" s="21" t="str">
        <f aca="false">IF($A123="","",IFERROR(MATCH($A123,'Jüri Puan Girişi'!$A$6:$A$55,0),""))</f>
        <v/>
      </c>
      <c r="Q123" s="21" t="str">
        <f aca="false">IF($A123="","",COUNTIF('Öğrenci Listesi'!$A$4:$A123,'Öğrenci Listesi'!$A123))</f>
        <v/>
      </c>
      <c r="R123" s="21" t="str">
        <f aca="false">IF(OR($A123="",$P123="",$Q123=""),"",IFERROR(INDEX('Jüri Puan Girişi'!$A$6:$BF$55,$P123,13+($Q123-1)*9+2),""))</f>
        <v/>
      </c>
    </row>
    <row r="124" customFormat="false" ht="19.5" hidden="false" customHeight="true" outlineLevel="0" collapsed="false">
      <c r="A124" s="21" t="str">
        <f aca="false">IF('Öğrenci Listesi'!$A124="","",'Öğrenci Listesi'!$A124)</f>
        <v/>
      </c>
      <c r="B124" s="21" t="str">
        <f aca="false">IF('Öğrenci Listesi'!$A124="","",'Öğrenci Listesi'!$D124)</f>
        <v/>
      </c>
      <c r="C124" s="23" t="str">
        <f aca="false">IF('Öğrenci Listesi'!$A124="","",'Öğrenci Listesi'!$E124)</f>
        <v/>
      </c>
      <c r="D124" s="21" t="str">
        <f aca="false">IF($A124="","",'Danışman Puan Girişi'!$I124)</f>
        <v/>
      </c>
      <c r="E124" s="21" t="str">
        <f aca="false">IF($A124="","",'Danışman Puan Girişi'!$O124)</f>
        <v/>
      </c>
      <c r="F124" s="21" t="str">
        <f aca="false">IF($A124="","",'Danışman Puan Girişi'!$T124)</f>
        <v/>
      </c>
      <c r="G124" s="21" t="str">
        <f aca="false">IF($A124="","",'Danışman Puan Girişi'!$AB124)</f>
        <v/>
      </c>
      <c r="H124" s="21" t="str">
        <f aca="false">IF($A124="","",IF($P124="","",IFERROR(INDEX('Jüri Puan Girişi'!$I$6:$I$55,$P124),"")))</f>
        <v/>
      </c>
      <c r="I124" s="21" t="str">
        <f aca="false">IF(OR($A124="",$P124="",$Q124=""),"",IFERROR(INDEX('Jüri Puan Girişi'!$A$6:$BF$55,$P124,13+($Q124-1)*9+7),""))</f>
        <v/>
      </c>
      <c r="J124" s="21" t="str">
        <f aca="false">IF($A124="","",IF($P124="","",IFERROR(INDEX('Jüri Puan Girişi'!$M$6:$M$55,$P124),"")))</f>
        <v/>
      </c>
      <c r="K124" s="21" t="str">
        <f aca="false">IF(OR($A124="",$P124="",$Q124=""),"",IFERROR(INDEX('Jüri Puan Girişi'!$A$6:$BF$55,$P124,13+($Q124-1)*9+8),""))</f>
        <v/>
      </c>
      <c r="L124" s="21" t="str">
        <f aca="false">IF(OR($A124="",$P124="",$Q124=""),"",IFERROR(INDEX('Jüri Puan Girişi'!$A$6:$BF$55,$P124,13+($Q124-1)*9+9),""))</f>
        <v/>
      </c>
      <c r="M124" s="21" t="str">
        <f aca="false">IF($A124="","",IF(OR($D124="",$E124="",$F124="",$L124="",AND('Danışman Puan Girişi'!$AD124&lt;&gt;"Evet",$G124="")),"",ROUND($D124*Kılavuz!$C$31+$E124*Kılavuz!$C$32+$F124*Kılavuz!$C$33+(IF('Danışman Puan Girişi'!$AD124="Evet",0,$G124))*Kılavuz!$C$34+$L124*Kılavuz!$C$35,2)))</f>
        <v/>
      </c>
      <c r="N124" s="23" t="str">
        <f aca="false">IF($A124="","",IF($Q124&gt;4,"Kapasite dışı: projede 4’ten fazla öğrenci",IF(OR(COUNTIF('Öğrenci Listesi'!$A$4:$A$253,$A124)&lt;3,COUNTIF('Öğrenci Listesi'!$A$4:$A$253,$A124)&gt;4),"Grup büyüklüğü 3–4 aralığı dışında",IF($B124="","Öğrenci No eksik",IF($C124="","Ad Soyad eksik",IF($D124="","Ara Rapor puanları eksik",IF($E124="","Ara Sunum puanları eksik",IF($F124="","Süreç Takibi puanları eksik",IF(AND('Danışman Puan Girişi'!$AD124&lt;&gt;"Evet",$G124=""),"Final Raporu puanları eksik",IF($L124="",IF(AND($I124="",$K124=""),"Final Sunumu jüri puanları eksik",IF($I124="","Final Sunumu – Jüri 1 puanları eksik","Final Sunumu – Jüri 2 puanları eksik")),IF(AND('Danışman Puan Girişi'!$AD124="Evet",$R124="Katılmadı"),"Tamamlandı (Final Raporu teslim edilmedi: 0 puan; Final Sunumu'na katılmadı: 0 puan)",IF('Danışman Puan Girişi'!$AD124="Evet","Tamamlandı (Final Raporu teslim edilmedi: 0 puan)",IF($R124="Katılmadı","Tamamlandı (Final Sunumu'na katılmadı: 0 puan)","Tamamlandı")))))))))))))</f>
        <v/>
      </c>
      <c r="O124" s="21" t="str">
        <f aca="false">IF($A124="","",$A124&amp;"#"&amp;$Q124)</f>
        <v/>
      </c>
      <c r="P124" s="21" t="str">
        <f aca="false">IF($A124="","",IFERROR(MATCH($A124,'Jüri Puan Girişi'!$A$6:$A$55,0),""))</f>
        <v/>
      </c>
      <c r="Q124" s="21" t="str">
        <f aca="false">IF($A124="","",COUNTIF('Öğrenci Listesi'!$A$4:$A124,'Öğrenci Listesi'!$A124))</f>
        <v/>
      </c>
      <c r="R124" s="21" t="str">
        <f aca="false">IF(OR($A124="",$P124="",$Q124=""),"",IFERROR(INDEX('Jüri Puan Girişi'!$A$6:$BF$55,$P124,13+($Q124-1)*9+2),""))</f>
        <v/>
      </c>
    </row>
    <row r="125" customFormat="false" ht="19.5" hidden="false" customHeight="true" outlineLevel="0" collapsed="false">
      <c r="A125" s="21" t="str">
        <f aca="false">IF('Öğrenci Listesi'!$A125="","",'Öğrenci Listesi'!$A125)</f>
        <v/>
      </c>
      <c r="B125" s="21" t="str">
        <f aca="false">IF('Öğrenci Listesi'!$A125="","",'Öğrenci Listesi'!$D125)</f>
        <v/>
      </c>
      <c r="C125" s="23" t="str">
        <f aca="false">IF('Öğrenci Listesi'!$A125="","",'Öğrenci Listesi'!$E125)</f>
        <v/>
      </c>
      <c r="D125" s="21" t="str">
        <f aca="false">IF($A125="","",'Danışman Puan Girişi'!$I125)</f>
        <v/>
      </c>
      <c r="E125" s="21" t="str">
        <f aca="false">IF($A125="","",'Danışman Puan Girişi'!$O125)</f>
        <v/>
      </c>
      <c r="F125" s="21" t="str">
        <f aca="false">IF($A125="","",'Danışman Puan Girişi'!$T125)</f>
        <v/>
      </c>
      <c r="G125" s="21" t="str">
        <f aca="false">IF($A125="","",'Danışman Puan Girişi'!$AB125)</f>
        <v/>
      </c>
      <c r="H125" s="21" t="str">
        <f aca="false">IF($A125="","",IF($P125="","",IFERROR(INDEX('Jüri Puan Girişi'!$I$6:$I$55,$P125),"")))</f>
        <v/>
      </c>
      <c r="I125" s="21" t="str">
        <f aca="false">IF(OR($A125="",$P125="",$Q125=""),"",IFERROR(INDEX('Jüri Puan Girişi'!$A$6:$BF$55,$P125,13+($Q125-1)*9+7),""))</f>
        <v/>
      </c>
      <c r="J125" s="21" t="str">
        <f aca="false">IF($A125="","",IF($P125="","",IFERROR(INDEX('Jüri Puan Girişi'!$M$6:$M$55,$P125),"")))</f>
        <v/>
      </c>
      <c r="K125" s="21" t="str">
        <f aca="false">IF(OR($A125="",$P125="",$Q125=""),"",IFERROR(INDEX('Jüri Puan Girişi'!$A$6:$BF$55,$P125,13+($Q125-1)*9+8),""))</f>
        <v/>
      </c>
      <c r="L125" s="21" t="str">
        <f aca="false">IF(OR($A125="",$P125="",$Q125=""),"",IFERROR(INDEX('Jüri Puan Girişi'!$A$6:$BF$55,$P125,13+($Q125-1)*9+9),""))</f>
        <v/>
      </c>
      <c r="M125" s="21" t="str">
        <f aca="false">IF($A125="","",IF(OR($D125="",$E125="",$F125="",$L125="",AND('Danışman Puan Girişi'!$AD125&lt;&gt;"Evet",$G125="")),"",ROUND($D125*Kılavuz!$C$31+$E125*Kılavuz!$C$32+$F125*Kılavuz!$C$33+(IF('Danışman Puan Girişi'!$AD125="Evet",0,$G125))*Kılavuz!$C$34+$L125*Kılavuz!$C$35,2)))</f>
        <v/>
      </c>
      <c r="N125" s="23" t="str">
        <f aca="false">IF($A125="","",IF($Q125&gt;4,"Kapasite dışı: projede 4’ten fazla öğrenci",IF(OR(COUNTIF('Öğrenci Listesi'!$A$4:$A$253,$A125)&lt;3,COUNTIF('Öğrenci Listesi'!$A$4:$A$253,$A125)&gt;4),"Grup büyüklüğü 3–4 aralığı dışında",IF($B125="","Öğrenci No eksik",IF($C125="","Ad Soyad eksik",IF($D125="","Ara Rapor puanları eksik",IF($E125="","Ara Sunum puanları eksik",IF($F125="","Süreç Takibi puanları eksik",IF(AND('Danışman Puan Girişi'!$AD125&lt;&gt;"Evet",$G125=""),"Final Raporu puanları eksik",IF($L125="",IF(AND($I125="",$K125=""),"Final Sunumu jüri puanları eksik",IF($I125="","Final Sunumu – Jüri 1 puanları eksik","Final Sunumu – Jüri 2 puanları eksik")),IF(AND('Danışman Puan Girişi'!$AD125="Evet",$R125="Katılmadı"),"Tamamlandı (Final Raporu teslim edilmedi: 0 puan; Final Sunumu'na katılmadı: 0 puan)",IF('Danışman Puan Girişi'!$AD125="Evet","Tamamlandı (Final Raporu teslim edilmedi: 0 puan)",IF($R125="Katılmadı","Tamamlandı (Final Sunumu'na katılmadı: 0 puan)","Tamamlandı")))))))))))))</f>
        <v/>
      </c>
      <c r="O125" s="21" t="str">
        <f aca="false">IF($A125="","",$A125&amp;"#"&amp;$Q125)</f>
        <v/>
      </c>
      <c r="P125" s="21" t="str">
        <f aca="false">IF($A125="","",IFERROR(MATCH($A125,'Jüri Puan Girişi'!$A$6:$A$55,0),""))</f>
        <v/>
      </c>
      <c r="Q125" s="21" t="str">
        <f aca="false">IF($A125="","",COUNTIF('Öğrenci Listesi'!$A$4:$A125,'Öğrenci Listesi'!$A125))</f>
        <v/>
      </c>
      <c r="R125" s="21" t="str">
        <f aca="false">IF(OR($A125="",$P125="",$Q125=""),"",IFERROR(INDEX('Jüri Puan Girişi'!$A$6:$BF$55,$P125,13+($Q125-1)*9+2),""))</f>
        <v/>
      </c>
    </row>
    <row r="126" customFormat="false" ht="19.5" hidden="false" customHeight="true" outlineLevel="0" collapsed="false">
      <c r="A126" s="21" t="str">
        <f aca="false">IF('Öğrenci Listesi'!$A126="","",'Öğrenci Listesi'!$A126)</f>
        <v/>
      </c>
      <c r="B126" s="21" t="str">
        <f aca="false">IF('Öğrenci Listesi'!$A126="","",'Öğrenci Listesi'!$D126)</f>
        <v/>
      </c>
      <c r="C126" s="23" t="str">
        <f aca="false">IF('Öğrenci Listesi'!$A126="","",'Öğrenci Listesi'!$E126)</f>
        <v/>
      </c>
      <c r="D126" s="21" t="str">
        <f aca="false">IF($A126="","",'Danışman Puan Girişi'!$I126)</f>
        <v/>
      </c>
      <c r="E126" s="21" t="str">
        <f aca="false">IF($A126="","",'Danışman Puan Girişi'!$O126)</f>
        <v/>
      </c>
      <c r="F126" s="21" t="str">
        <f aca="false">IF($A126="","",'Danışman Puan Girişi'!$T126)</f>
        <v/>
      </c>
      <c r="G126" s="21" t="str">
        <f aca="false">IF($A126="","",'Danışman Puan Girişi'!$AB126)</f>
        <v/>
      </c>
      <c r="H126" s="21" t="str">
        <f aca="false">IF($A126="","",IF($P126="","",IFERROR(INDEX('Jüri Puan Girişi'!$I$6:$I$55,$P126),"")))</f>
        <v/>
      </c>
      <c r="I126" s="21" t="str">
        <f aca="false">IF(OR($A126="",$P126="",$Q126=""),"",IFERROR(INDEX('Jüri Puan Girişi'!$A$6:$BF$55,$P126,13+($Q126-1)*9+7),""))</f>
        <v/>
      </c>
      <c r="J126" s="21" t="str">
        <f aca="false">IF($A126="","",IF($P126="","",IFERROR(INDEX('Jüri Puan Girişi'!$M$6:$M$55,$P126),"")))</f>
        <v/>
      </c>
      <c r="K126" s="21" t="str">
        <f aca="false">IF(OR($A126="",$P126="",$Q126=""),"",IFERROR(INDEX('Jüri Puan Girişi'!$A$6:$BF$55,$P126,13+($Q126-1)*9+8),""))</f>
        <v/>
      </c>
      <c r="L126" s="21" t="str">
        <f aca="false">IF(OR($A126="",$P126="",$Q126=""),"",IFERROR(INDEX('Jüri Puan Girişi'!$A$6:$BF$55,$P126,13+($Q126-1)*9+9),""))</f>
        <v/>
      </c>
      <c r="M126" s="21" t="str">
        <f aca="false">IF($A126="","",IF(OR($D126="",$E126="",$F126="",$L126="",AND('Danışman Puan Girişi'!$AD126&lt;&gt;"Evet",$G126="")),"",ROUND($D126*Kılavuz!$C$31+$E126*Kılavuz!$C$32+$F126*Kılavuz!$C$33+(IF('Danışman Puan Girişi'!$AD126="Evet",0,$G126))*Kılavuz!$C$34+$L126*Kılavuz!$C$35,2)))</f>
        <v/>
      </c>
      <c r="N126" s="23" t="str">
        <f aca="false">IF($A126="","",IF($Q126&gt;4,"Kapasite dışı: projede 4’ten fazla öğrenci",IF(OR(COUNTIF('Öğrenci Listesi'!$A$4:$A$253,$A126)&lt;3,COUNTIF('Öğrenci Listesi'!$A$4:$A$253,$A126)&gt;4),"Grup büyüklüğü 3–4 aralığı dışında",IF($B126="","Öğrenci No eksik",IF($C126="","Ad Soyad eksik",IF($D126="","Ara Rapor puanları eksik",IF($E126="","Ara Sunum puanları eksik",IF($F126="","Süreç Takibi puanları eksik",IF(AND('Danışman Puan Girişi'!$AD126&lt;&gt;"Evet",$G126=""),"Final Raporu puanları eksik",IF($L126="",IF(AND($I126="",$K126=""),"Final Sunumu jüri puanları eksik",IF($I126="","Final Sunumu – Jüri 1 puanları eksik","Final Sunumu – Jüri 2 puanları eksik")),IF(AND('Danışman Puan Girişi'!$AD126="Evet",$R126="Katılmadı"),"Tamamlandı (Final Raporu teslim edilmedi: 0 puan; Final Sunumu'na katılmadı: 0 puan)",IF('Danışman Puan Girişi'!$AD126="Evet","Tamamlandı (Final Raporu teslim edilmedi: 0 puan)",IF($R126="Katılmadı","Tamamlandı (Final Sunumu'na katılmadı: 0 puan)","Tamamlandı")))))))))))))</f>
        <v/>
      </c>
      <c r="O126" s="21" t="str">
        <f aca="false">IF($A126="","",$A126&amp;"#"&amp;$Q126)</f>
        <v/>
      </c>
      <c r="P126" s="21" t="str">
        <f aca="false">IF($A126="","",IFERROR(MATCH($A126,'Jüri Puan Girişi'!$A$6:$A$55,0),""))</f>
        <v/>
      </c>
      <c r="Q126" s="21" t="str">
        <f aca="false">IF($A126="","",COUNTIF('Öğrenci Listesi'!$A$4:$A126,'Öğrenci Listesi'!$A126))</f>
        <v/>
      </c>
      <c r="R126" s="21" t="str">
        <f aca="false">IF(OR($A126="",$P126="",$Q126=""),"",IFERROR(INDEX('Jüri Puan Girişi'!$A$6:$BF$55,$P126,13+($Q126-1)*9+2),""))</f>
        <v/>
      </c>
    </row>
    <row r="127" customFormat="false" ht="19.5" hidden="false" customHeight="true" outlineLevel="0" collapsed="false">
      <c r="A127" s="21" t="str">
        <f aca="false">IF('Öğrenci Listesi'!$A127="","",'Öğrenci Listesi'!$A127)</f>
        <v/>
      </c>
      <c r="B127" s="21" t="str">
        <f aca="false">IF('Öğrenci Listesi'!$A127="","",'Öğrenci Listesi'!$D127)</f>
        <v/>
      </c>
      <c r="C127" s="23" t="str">
        <f aca="false">IF('Öğrenci Listesi'!$A127="","",'Öğrenci Listesi'!$E127)</f>
        <v/>
      </c>
      <c r="D127" s="21" t="str">
        <f aca="false">IF($A127="","",'Danışman Puan Girişi'!$I127)</f>
        <v/>
      </c>
      <c r="E127" s="21" t="str">
        <f aca="false">IF($A127="","",'Danışman Puan Girişi'!$O127)</f>
        <v/>
      </c>
      <c r="F127" s="21" t="str">
        <f aca="false">IF($A127="","",'Danışman Puan Girişi'!$T127)</f>
        <v/>
      </c>
      <c r="G127" s="21" t="str">
        <f aca="false">IF($A127="","",'Danışman Puan Girişi'!$AB127)</f>
        <v/>
      </c>
      <c r="H127" s="21" t="str">
        <f aca="false">IF($A127="","",IF($P127="","",IFERROR(INDEX('Jüri Puan Girişi'!$I$6:$I$55,$P127),"")))</f>
        <v/>
      </c>
      <c r="I127" s="21" t="str">
        <f aca="false">IF(OR($A127="",$P127="",$Q127=""),"",IFERROR(INDEX('Jüri Puan Girişi'!$A$6:$BF$55,$P127,13+($Q127-1)*9+7),""))</f>
        <v/>
      </c>
      <c r="J127" s="21" t="str">
        <f aca="false">IF($A127="","",IF($P127="","",IFERROR(INDEX('Jüri Puan Girişi'!$M$6:$M$55,$P127),"")))</f>
        <v/>
      </c>
      <c r="K127" s="21" t="str">
        <f aca="false">IF(OR($A127="",$P127="",$Q127=""),"",IFERROR(INDEX('Jüri Puan Girişi'!$A$6:$BF$55,$P127,13+($Q127-1)*9+8),""))</f>
        <v/>
      </c>
      <c r="L127" s="21" t="str">
        <f aca="false">IF(OR($A127="",$P127="",$Q127=""),"",IFERROR(INDEX('Jüri Puan Girişi'!$A$6:$BF$55,$P127,13+($Q127-1)*9+9),""))</f>
        <v/>
      </c>
      <c r="M127" s="21" t="str">
        <f aca="false">IF($A127="","",IF(OR($D127="",$E127="",$F127="",$L127="",AND('Danışman Puan Girişi'!$AD127&lt;&gt;"Evet",$G127="")),"",ROUND($D127*Kılavuz!$C$31+$E127*Kılavuz!$C$32+$F127*Kılavuz!$C$33+(IF('Danışman Puan Girişi'!$AD127="Evet",0,$G127))*Kılavuz!$C$34+$L127*Kılavuz!$C$35,2)))</f>
        <v/>
      </c>
      <c r="N127" s="23" t="str">
        <f aca="false">IF($A127="","",IF($Q127&gt;4,"Kapasite dışı: projede 4’ten fazla öğrenci",IF(OR(COUNTIF('Öğrenci Listesi'!$A$4:$A$253,$A127)&lt;3,COUNTIF('Öğrenci Listesi'!$A$4:$A$253,$A127)&gt;4),"Grup büyüklüğü 3–4 aralığı dışında",IF($B127="","Öğrenci No eksik",IF($C127="","Ad Soyad eksik",IF($D127="","Ara Rapor puanları eksik",IF($E127="","Ara Sunum puanları eksik",IF($F127="","Süreç Takibi puanları eksik",IF(AND('Danışman Puan Girişi'!$AD127&lt;&gt;"Evet",$G127=""),"Final Raporu puanları eksik",IF($L127="",IF(AND($I127="",$K127=""),"Final Sunumu jüri puanları eksik",IF($I127="","Final Sunumu – Jüri 1 puanları eksik","Final Sunumu – Jüri 2 puanları eksik")),IF(AND('Danışman Puan Girişi'!$AD127="Evet",$R127="Katılmadı"),"Tamamlandı (Final Raporu teslim edilmedi: 0 puan; Final Sunumu'na katılmadı: 0 puan)",IF('Danışman Puan Girişi'!$AD127="Evet","Tamamlandı (Final Raporu teslim edilmedi: 0 puan)",IF($R127="Katılmadı","Tamamlandı (Final Sunumu'na katılmadı: 0 puan)","Tamamlandı")))))))))))))</f>
        <v/>
      </c>
      <c r="O127" s="21" t="str">
        <f aca="false">IF($A127="","",$A127&amp;"#"&amp;$Q127)</f>
        <v/>
      </c>
      <c r="P127" s="21" t="str">
        <f aca="false">IF($A127="","",IFERROR(MATCH($A127,'Jüri Puan Girişi'!$A$6:$A$55,0),""))</f>
        <v/>
      </c>
      <c r="Q127" s="21" t="str">
        <f aca="false">IF($A127="","",COUNTIF('Öğrenci Listesi'!$A$4:$A127,'Öğrenci Listesi'!$A127))</f>
        <v/>
      </c>
      <c r="R127" s="21" t="str">
        <f aca="false">IF(OR($A127="",$P127="",$Q127=""),"",IFERROR(INDEX('Jüri Puan Girişi'!$A$6:$BF$55,$P127,13+($Q127-1)*9+2),""))</f>
        <v/>
      </c>
    </row>
    <row r="128" customFormat="false" ht="19.5" hidden="false" customHeight="true" outlineLevel="0" collapsed="false">
      <c r="A128" s="21" t="str">
        <f aca="false">IF('Öğrenci Listesi'!$A128="","",'Öğrenci Listesi'!$A128)</f>
        <v/>
      </c>
      <c r="B128" s="21" t="str">
        <f aca="false">IF('Öğrenci Listesi'!$A128="","",'Öğrenci Listesi'!$D128)</f>
        <v/>
      </c>
      <c r="C128" s="23" t="str">
        <f aca="false">IF('Öğrenci Listesi'!$A128="","",'Öğrenci Listesi'!$E128)</f>
        <v/>
      </c>
      <c r="D128" s="21" t="str">
        <f aca="false">IF($A128="","",'Danışman Puan Girişi'!$I128)</f>
        <v/>
      </c>
      <c r="E128" s="21" t="str">
        <f aca="false">IF($A128="","",'Danışman Puan Girişi'!$O128)</f>
        <v/>
      </c>
      <c r="F128" s="21" t="str">
        <f aca="false">IF($A128="","",'Danışman Puan Girişi'!$T128)</f>
        <v/>
      </c>
      <c r="G128" s="21" t="str">
        <f aca="false">IF($A128="","",'Danışman Puan Girişi'!$AB128)</f>
        <v/>
      </c>
      <c r="H128" s="21" t="str">
        <f aca="false">IF($A128="","",IF($P128="","",IFERROR(INDEX('Jüri Puan Girişi'!$I$6:$I$55,$P128),"")))</f>
        <v/>
      </c>
      <c r="I128" s="21" t="str">
        <f aca="false">IF(OR($A128="",$P128="",$Q128=""),"",IFERROR(INDEX('Jüri Puan Girişi'!$A$6:$BF$55,$P128,13+($Q128-1)*9+7),""))</f>
        <v/>
      </c>
      <c r="J128" s="21" t="str">
        <f aca="false">IF($A128="","",IF($P128="","",IFERROR(INDEX('Jüri Puan Girişi'!$M$6:$M$55,$P128),"")))</f>
        <v/>
      </c>
      <c r="K128" s="21" t="str">
        <f aca="false">IF(OR($A128="",$P128="",$Q128=""),"",IFERROR(INDEX('Jüri Puan Girişi'!$A$6:$BF$55,$P128,13+($Q128-1)*9+8),""))</f>
        <v/>
      </c>
      <c r="L128" s="21" t="str">
        <f aca="false">IF(OR($A128="",$P128="",$Q128=""),"",IFERROR(INDEX('Jüri Puan Girişi'!$A$6:$BF$55,$P128,13+($Q128-1)*9+9),""))</f>
        <v/>
      </c>
      <c r="M128" s="21" t="str">
        <f aca="false">IF($A128="","",IF(OR($D128="",$E128="",$F128="",$L128="",AND('Danışman Puan Girişi'!$AD128&lt;&gt;"Evet",$G128="")),"",ROUND($D128*Kılavuz!$C$31+$E128*Kılavuz!$C$32+$F128*Kılavuz!$C$33+(IF('Danışman Puan Girişi'!$AD128="Evet",0,$G128))*Kılavuz!$C$34+$L128*Kılavuz!$C$35,2)))</f>
        <v/>
      </c>
      <c r="N128" s="23" t="str">
        <f aca="false">IF($A128="","",IF($Q128&gt;4,"Kapasite dışı: projede 4’ten fazla öğrenci",IF(OR(COUNTIF('Öğrenci Listesi'!$A$4:$A$253,$A128)&lt;3,COUNTIF('Öğrenci Listesi'!$A$4:$A$253,$A128)&gt;4),"Grup büyüklüğü 3–4 aralığı dışında",IF($B128="","Öğrenci No eksik",IF($C128="","Ad Soyad eksik",IF($D128="","Ara Rapor puanları eksik",IF($E128="","Ara Sunum puanları eksik",IF($F128="","Süreç Takibi puanları eksik",IF(AND('Danışman Puan Girişi'!$AD128&lt;&gt;"Evet",$G128=""),"Final Raporu puanları eksik",IF($L128="",IF(AND($I128="",$K128=""),"Final Sunumu jüri puanları eksik",IF($I128="","Final Sunumu – Jüri 1 puanları eksik","Final Sunumu – Jüri 2 puanları eksik")),IF(AND('Danışman Puan Girişi'!$AD128="Evet",$R128="Katılmadı"),"Tamamlandı (Final Raporu teslim edilmedi: 0 puan; Final Sunumu'na katılmadı: 0 puan)",IF('Danışman Puan Girişi'!$AD128="Evet","Tamamlandı (Final Raporu teslim edilmedi: 0 puan)",IF($R128="Katılmadı","Tamamlandı (Final Sunumu'na katılmadı: 0 puan)","Tamamlandı")))))))))))))</f>
        <v/>
      </c>
      <c r="O128" s="21" t="str">
        <f aca="false">IF($A128="","",$A128&amp;"#"&amp;$Q128)</f>
        <v/>
      </c>
      <c r="P128" s="21" t="str">
        <f aca="false">IF($A128="","",IFERROR(MATCH($A128,'Jüri Puan Girişi'!$A$6:$A$55,0),""))</f>
        <v/>
      </c>
      <c r="Q128" s="21" t="str">
        <f aca="false">IF($A128="","",COUNTIF('Öğrenci Listesi'!$A$4:$A128,'Öğrenci Listesi'!$A128))</f>
        <v/>
      </c>
      <c r="R128" s="21" t="str">
        <f aca="false">IF(OR($A128="",$P128="",$Q128=""),"",IFERROR(INDEX('Jüri Puan Girişi'!$A$6:$BF$55,$P128,13+($Q128-1)*9+2),""))</f>
        <v/>
      </c>
    </row>
    <row r="129" customFormat="false" ht="19.5" hidden="false" customHeight="true" outlineLevel="0" collapsed="false">
      <c r="A129" s="21" t="str">
        <f aca="false">IF('Öğrenci Listesi'!$A129="","",'Öğrenci Listesi'!$A129)</f>
        <v/>
      </c>
      <c r="B129" s="21" t="str">
        <f aca="false">IF('Öğrenci Listesi'!$A129="","",'Öğrenci Listesi'!$D129)</f>
        <v/>
      </c>
      <c r="C129" s="23" t="str">
        <f aca="false">IF('Öğrenci Listesi'!$A129="","",'Öğrenci Listesi'!$E129)</f>
        <v/>
      </c>
      <c r="D129" s="21" t="str">
        <f aca="false">IF($A129="","",'Danışman Puan Girişi'!$I129)</f>
        <v/>
      </c>
      <c r="E129" s="21" t="str">
        <f aca="false">IF($A129="","",'Danışman Puan Girişi'!$O129)</f>
        <v/>
      </c>
      <c r="F129" s="21" t="str">
        <f aca="false">IF($A129="","",'Danışman Puan Girişi'!$T129)</f>
        <v/>
      </c>
      <c r="G129" s="21" t="str">
        <f aca="false">IF($A129="","",'Danışman Puan Girişi'!$AB129)</f>
        <v/>
      </c>
      <c r="H129" s="21" t="str">
        <f aca="false">IF($A129="","",IF($P129="","",IFERROR(INDEX('Jüri Puan Girişi'!$I$6:$I$55,$P129),"")))</f>
        <v/>
      </c>
      <c r="I129" s="21" t="str">
        <f aca="false">IF(OR($A129="",$P129="",$Q129=""),"",IFERROR(INDEX('Jüri Puan Girişi'!$A$6:$BF$55,$P129,13+($Q129-1)*9+7),""))</f>
        <v/>
      </c>
      <c r="J129" s="21" t="str">
        <f aca="false">IF($A129="","",IF($P129="","",IFERROR(INDEX('Jüri Puan Girişi'!$M$6:$M$55,$P129),"")))</f>
        <v/>
      </c>
      <c r="K129" s="21" t="str">
        <f aca="false">IF(OR($A129="",$P129="",$Q129=""),"",IFERROR(INDEX('Jüri Puan Girişi'!$A$6:$BF$55,$P129,13+($Q129-1)*9+8),""))</f>
        <v/>
      </c>
      <c r="L129" s="21" t="str">
        <f aca="false">IF(OR($A129="",$P129="",$Q129=""),"",IFERROR(INDEX('Jüri Puan Girişi'!$A$6:$BF$55,$P129,13+($Q129-1)*9+9),""))</f>
        <v/>
      </c>
      <c r="M129" s="21" t="str">
        <f aca="false">IF($A129="","",IF(OR($D129="",$E129="",$F129="",$L129="",AND('Danışman Puan Girişi'!$AD129&lt;&gt;"Evet",$G129="")),"",ROUND($D129*Kılavuz!$C$31+$E129*Kılavuz!$C$32+$F129*Kılavuz!$C$33+(IF('Danışman Puan Girişi'!$AD129="Evet",0,$G129))*Kılavuz!$C$34+$L129*Kılavuz!$C$35,2)))</f>
        <v/>
      </c>
      <c r="N129" s="23" t="str">
        <f aca="false">IF($A129="","",IF($Q129&gt;4,"Kapasite dışı: projede 4’ten fazla öğrenci",IF(OR(COUNTIF('Öğrenci Listesi'!$A$4:$A$253,$A129)&lt;3,COUNTIF('Öğrenci Listesi'!$A$4:$A$253,$A129)&gt;4),"Grup büyüklüğü 3–4 aralığı dışında",IF($B129="","Öğrenci No eksik",IF($C129="","Ad Soyad eksik",IF($D129="","Ara Rapor puanları eksik",IF($E129="","Ara Sunum puanları eksik",IF($F129="","Süreç Takibi puanları eksik",IF(AND('Danışman Puan Girişi'!$AD129&lt;&gt;"Evet",$G129=""),"Final Raporu puanları eksik",IF($L129="",IF(AND($I129="",$K129=""),"Final Sunumu jüri puanları eksik",IF($I129="","Final Sunumu – Jüri 1 puanları eksik","Final Sunumu – Jüri 2 puanları eksik")),IF(AND('Danışman Puan Girişi'!$AD129="Evet",$R129="Katılmadı"),"Tamamlandı (Final Raporu teslim edilmedi: 0 puan; Final Sunumu'na katılmadı: 0 puan)",IF('Danışman Puan Girişi'!$AD129="Evet","Tamamlandı (Final Raporu teslim edilmedi: 0 puan)",IF($R129="Katılmadı","Tamamlandı (Final Sunumu'na katılmadı: 0 puan)","Tamamlandı")))))))))))))</f>
        <v/>
      </c>
      <c r="O129" s="21" t="str">
        <f aca="false">IF($A129="","",$A129&amp;"#"&amp;$Q129)</f>
        <v/>
      </c>
      <c r="P129" s="21" t="str">
        <f aca="false">IF($A129="","",IFERROR(MATCH($A129,'Jüri Puan Girişi'!$A$6:$A$55,0),""))</f>
        <v/>
      </c>
      <c r="Q129" s="21" t="str">
        <f aca="false">IF($A129="","",COUNTIF('Öğrenci Listesi'!$A$4:$A129,'Öğrenci Listesi'!$A129))</f>
        <v/>
      </c>
      <c r="R129" s="21" t="str">
        <f aca="false">IF(OR($A129="",$P129="",$Q129=""),"",IFERROR(INDEX('Jüri Puan Girişi'!$A$6:$BF$55,$P129,13+($Q129-1)*9+2),""))</f>
        <v/>
      </c>
    </row>
    <row r="130" customFormat="false" ht="19.5" hidden="false" customHeight="true" outlineLevel="0" collapsed="false">
      <c r="A130" s="21" t="str">
        <f aca="false">IF('Öğrenci Listesi'!$A130="","",'Öğrenci Listesi'!$A130)</f>
        <v/>
      </c>
      <c r="B130" s="21" t="str">
        <f aca="false">IF('Öğrenci Listesi'!$A130="","",'Öğrenci Listesi'!$D130)</f>
        <v/>
      </c>
      <c r="C130" s="23" t="str">
        <f aca="false">IF('Öğrenci Listesi'!$A130="","",'Öğrenci Listesi'!$E130)</f>
        <v/>
      </c>
      <c r="D130" s="21" t="str">
        <f aca="false">IF($A130="","",'Danışman Puan Girişi'!$I130)</f>
        <v/>
      </c>
      <c r="E130" s="21" t="str">
        <f aca="false">IF($A130="","",'Danışman Puan Girişi'!$O130)</f>
        <v/>
      </c>
      <c r="F130" s="21" t="str">
        <f aca="false">IF($A130="","",'Danışman Puan Girişi'!$T130)</f>
        <v/>
      </c>
      <c r="G130" s="21" t="str">
        <f aca="false">IF($A130="","",'Danışman Puan Girişi'!$AB130)</f>
        <v/>
      </c>
      <c r="H130" s="21" t="str">
        <f aca="false">IF($A130="","",IF($P130="","",IFERROR(INDEX('Jüri Puan Girişi'!$I$6:$I$55,$P130),"")))</f>
        <v/>
      </c>
      <c r="I130" s="21" t="str">
        <f aca="false">IF(OR($A130="",$P130="",$Q130=""),"",IFERROR(INDEX('Jüri Puan Girişi'!$A$6:$BF$55,$P130,13+($Q130-1)*9+7),""))</f>
        <v/>
      </c>
      <c r="J130" s="21" t="str">
        <f aca="false">IF($A130="","",IF($P130="","",IFERROR(INDEX('Jüri Puan Girişi'!$M$6:$M$55,$P130),"")))</f>
        <v/>
      </c>
      <c r="K130" s="21" t="str">
        <f aca="false">IF(OR($A130="",$P130="",$Q130=""),"",IFERROR(INDEX('Jüri Puan Girişi'!$A$6:$BF$55,$P130,13+($Q130-1)*9+8),""))</f>
        <v/>
      </c>
      <c r="L130" s="21" t="str">
        <f aca="false">IF(OR($A130="",$P130="",$Q130=""),"",IFERROR(INDEX('Jüri Puan Girişi'!$A$6:$BF$55,$P130,13+($Q130-1)*9+9),""))</f>
        <v/>
      </c>
      <c r="M130" s="21" t="str">
        <f aca="false">IF($A130="","",IF(OR($D130="",$E130="",$F130="",$L130="",AND('Danışman Puan Girişi'!$AD130&lt;&gt;"Evet",$G130="")),"",ROUND($D130*Kılavuz!$C$31+$E130*Kılavuz!$C$32+$F130*Kılavuz!$C$33+(IF('Danışman Puan Girişi'!$AD130="Evet",0,$G130))*Kılavuz!$C$34+$L130*Kılavuz!$C$35,2)))</f>
        <v/>
      </c>
      <c r="N130" s="23" t="str">
        <f aca="false">IF($A130="","",IF($Q130&gt;4,"Kapasite dışı: projede 4’ten fazla öğrenci",IF(OR(COUNTIF('Öğrenci Listesi'!$A$4:$A$253,$A130)&lt;3,COUNTIF('Öğrenci Listesi'!$A$4:$A$253,$A130)&gt;4),"Grup büyüklüğü 3–4 aralığı dışında",IF($B130="","Öğrenci No eksik",IF($C130="","Ad Soyad eksik",IF($D130="","Ara Rapor puanları eksik",IF($E130="","Ara Sunum puanları eksik",IF($F130="","Süreç Takibi puanları eksik",IF(AND('Danışman Puan Girişi'!$AD130&lt;&gt;"Evet",$G130=""),"Final Raporu puanları eksik",IF($L130="",IF(AND($I130="",$K130=""),"Final Sunumu jüri puanları eksik",IF($I130="","Final Sunumu – Jüri 1 puanları eksik","Final Sunumu – Jüri 2 puanları eksik")),IF(AND('Danışman Puan Girişi'!$AD130="Evet",$R130="Katılmadı"),"Tamamlandı (Final Raporu teslim edilmedi: 0 puan; Final Sunumu'na katılmadı: 0 puan)",IF('Danışman Puan Girişi'!$AD130="Evet","Tamamlandı (Final Raporu teslim edilmedi: 0 puan)",IF($R130="Katılmadı","Tamamlandı (Final Sunumu'na katılmadı: 0 puan)","Tamamlandı")))))))))))))</f>
        <v/>
      </c>
      <c r="O130" s="21" t="str">
        <f aca="false">IF($A130="","",$A130&amp;"#"&amp;$Q130)</f>
        <v/>
      </c>
      <c r="P130" s="21" t="str">
        <f aca="false">IF($A130="","",IFERROR(MATCH($A130,'Jüri Puan Girişi'!$A$6:$A$55,0),""))</f>
        <v/>
      </c>
      <c r="Q130" s="21" t="str">
        <f aca="false">IF($A130="","",COUNTIF('Öğrenci Listesi'!$A$4:$A130,'Öğrenci Listesi'!$A130))</f>
        <v/>
      </c>
      <c r="R130" s="21" t="str">
        <f aca="false">IF(OR($A130="",$P130="",$Q130=""),"",IFERROR(INDEX('Jüri Puan Girişi'!$A$6:$BF$55,$P130,13+($Q130-1)*9+2),""))</f>
        <v/>
      </c>
    </row>
    <row r="131" customFormat="false" ht="19.5" hidden="false" customHeight="true" outlineLevel="0" collapsed="false">
      <c r="A131" s="21" t="str">
        <f aca="false">IF('Öğrenci Listesi'!$A131="","",'Öğrenci Listesi'!$A131)</f>
        <v/>
      </c>
      <c r="B131" s="21" t="str">
        <f aca="false">IF('Öğrenci Listesi'!$A131="","",'Öğrenci Listesi'!$D131)</f>
        <v/>
      </c>
      <c r="C131" s="23" t="str">
        <f aca="false">IF('Öğrenci Listesi'!$A131="","",'Öğrenci Listesi'!$E131)</f>
        <v/>
      </c>
      <c r="D131" s="21" t="str">
        <f aca="false">IF($A131="","",'Danışman Puan Girişi'!$I131)</f>
        <v/>
      </c>
      <c r="E131" s="21" t="str">
        <f aca="false">IF($A131="","",'Danışman Puan Girişi'!$O131)</f>
        <v/>
      </c>
      <c r="F131" s="21" t="str">
        <f aca="false">IF($A131="","",'Danışman Puan Girişi'!$T131)</f>
        <v/>
      </c>
      <c r="G131" s="21" t="str">
        <f aca="false">IF($A131="","",'Danışman Puan Girişi'!$AB131)</f>
        <v/>
      </c>
      <c r="H131" s="21" t="str">
        <f aca="false">IF($A131="","",IF($P131="","",IFERROR(INDEX('Jüri Puan Girişi'!$I$6:$I$55,$P131),"")))</f>
        <v/>
      </c>
      <c r="I131" s="21" t="str">
        <f aca="false">IF(OR($A131="",$P131="",$Q131=""),"",IFERROR(INDEX('Jüri Puan Girişi'!$A$6:$BF$55,$P131,13+($Q131-1)*9+7),""))</f>
        <v/>
      </c>
      <c r="J131" s="21" t="str">
        <f aca="false">IF($A131="","",IF($P131="","",IFERROR(INDEX('Jüri Puan Girişi'!$M$6:$M$55,$P131),"")))</f>
        <v/>
      </c>
      <c r="K131" s="21" t="str">
        <f aca="false">IF(OR($A131="",$P131="",$Q131=""),"",IFERROR(INDEX('Jüri Puan Girişi'!$A$6:$BF$55,$P131,13+($Q131-1)*9+8),""))</f>
        <v/>
      </c>
      <c r="L131" s="21" t="str">
        <f aca="false">IF(OR($A131="",$P131="",$Q131=""),"",IFERROR(INDEX('Jüri Puan Girişi'!$A$6:$BF$55,$P131,13+($Q131-1)*9+9),""))</f>
        <v/>
      </c>
      <c r="M131" s="21" t="str">
        <f aca="false">IF($A131="","",IF(OR($D131="",$E131="",$F131="",$L131="",AND('Danışman Puan Girişi'!$AD131&lt;&gt;"Evet",$G131="")),"",ROUND($D131*Kılavuz!$C$31+$E131*Kılavuz!$C$32+$F131*Kılavuz!$C$33+(IF('Danışman Puan Girişi'!$AD131="Evet",0,$G131))*Kılavuz!$C$34+$L131*Kılavuz!$C$35,2)))</f>
        <v/>
      </c>
      <c r="N131" s="23" t="str">
        <f aca="false">IF($A131="","",IF($Q131&gt;4,"Kapasite dışı: projede 4’ten fazla öğrenci",IF(OR(COUNTIF('Öğrenci Listesi'!$A$4:$A$253,$A131)&lt;3,COUNTIF('Öğrenci Listesi'!$A$4:$A$253,$A131)&gt;4),"Grup büyüklüğü 3–4 aralığı dışında",IF($B131="","Öğrenci No eksik",IF($C131="","Ad Soyad eksik",IF($D131="","Ara Rapor puanları eksik",IF($E131="","Ara Sunum puanları eksik",IF($F131="","Süreç Takibi puanları eksik",IF(AND('Danışman Puan Girişi'!$AD131&lt;&gt;"Evet",$G131=""),"Final Raporu puanları eksik",IF($L131="",IF(AND($I131="",$K131=""),"Final Sunumu jüri puanları eksik",IF($I131="","Final Sunumu – Jüri 1 puanları eksik","Final Sunumu – Jüri 2 puanları eksik")),IF(AND('Danışman Puan Girişi'!$AD131="Evet",$R131="Katılmadı"),"Tamamlandı (Final Raporu teslim edilmedi: 0 puan; Final Sunumu'na katılmadı: 0 puan)",IF('Danışman Puan Girişi'!$AD131="Evet","Tamamlandı (Final Raporu teslim edilmedi: 0 puan)",IF($R131="Katılmadı","Tamamlandı (Final Sunumu'na katılmadı: 0 puan)","Tamamlandı")))))))))))))</f>
        <v/>
      </c>
      <c r="O131" s="21" t="str">
        <f aca="false">IF($A131="","",$A131&amp;"#"&amp;$Q131)</f>
        <v/>
      </c>
      <c r="P131" s="21" t="str">
        <f aca="false">IF($A131="","",IFERROR(MATCH($A131,'Jüri Puan Girişi'!$A$6:$A$55,0),""))</f>
        <v/>
      </c>
      <c r="Q131" s="21" t="str">
        <f aca="false">IF($A131="","",COUNTIF('Öğrenci Listesi'!$A$4:$A131,'Öğrenci Listesi'!$A131))</f>
        <v/>
      </c>
      <c r="R131" s="21" t="str">
        <f aca="false">IF(OR($A131="",$P131="",$Q131=""),"",IFERROR(INDEX('Jüri Puan Girişi'!$A$6:$BF$55,$P131,13+($Q131-1)*9+2),""))</f>
        <v/>
      </c>
    </row>
    <row r="132" customFormat="false" ht="19.5" hidden="false" customHeight="true" outlineLevel="0" collapsed="false">
      <c r="A132" s="21" t="str">
        <f aca="false">IF('Öğrenci Listesi'!$A132="","",'Öğrenci Listesi'!$A132)</f>
        <v/>
      </c>
      <c r="B132" s="21" t="str">
        <f aca="false">IF('Öğrenci Listesi'!$A132="","",'Öğrenci Listesi'!$D132)</f>
        <v/>
      </c>
      <c r="C132" s="23" t="str">
        <f aca="false">IF('Öğrenci Listesi'!$A132="","",'Öğrenci Listesi'!$E132)</f>
        <v/>
      </c>
      <c r="D132" s="21" t="str">
        <f aca="false">IF($A132="","",'Danışman Puan Girişi'!$I132)</f>
        <v/>
      </c>
      <c r="E132" s="21" t="str">
        <f aca="false">IF($A132="","",'Danışman Puan Girişi'!$O132)</f>
        <v/>
      </c>
      <c r="F132" s="21" t="str">
        <f aca="false">IF($A132="","",'Danışman Puan Girişi'!$T132)</f>
        <v/>
      </c>
      <c r="G132" s="21" t="str">
        <f aca="false">IF($A132="","",'Danışman Puan Girişi'!$AB132)</f>
        <v/>
      </c>
      <c r="H132" s="21" t="str">
        <f aca="false">IF($A132="","",IF($P132="","",IFERROR(INDEX('Jüri Puan Girişi'!$I$6:$I$55,$P132),"")))</f>
        <v/>
      </c>
      <c r="I132" s="21" t="str">
        <f aca="false">IF(OR($A132="",$P132="",$Q132=""),"",IFERROR(INDEX('Jüri Puan Girişi'!$A$6:$BF$55,$P132,13+($Q132-1)*9+7),""))</f>
        <v/>
      </c>
      <c r="J132" s="21" t="str">
        <f aca="false">IF($A132="","",IF($P132="","",IFERROR(INDEX('Jüri Puan Girişi'!$M$6:$M$55,$P132),"")))</f>
        <v/>
      </c>
      <c r="K132" s="21" t="str">
        <f aca="false">IF(OR($A132="",$P132="",$Q132=""),"",IFERROR(INDEX('Jüri Puan Girişi'!$A$6:$BF$55,$P132,13+($Q132-1)*9+8),""))</f>
        <v/>
      </c>
      <c r="L132" s="21" t="str">
        <f aca="false">IF(OR($A132="",$P132="",$Q132=""),"",IFERROR(INDEX('Jüri Puan Girişi'!$A$6:$BF$55,$P132,13+($Q132-1)*9+9),""))</f>
        <v/>
      </c>
      <c r="M132" s="21" t="str">
        <f aca="false">IF($A132="","",IF(OR($D132="",$E132="",$F132="",$L132="",AND('Danışman Puan Girişi'!$AD132&lt;&gt;"Evet",$G132="")),"",ROUND($D132*Kılavuz!$C$31+$E132*Kılavuz!$C$32+$F132*Kılavuz!$C$33+(IF('Danışman Puan Girişi'!$AD132="Evet",0,$G132))*Kılavuz!$C$34+$L132*Kılavuz!$C$35,2)))</f>
        <v/>
      </c>
      <c r="N132" s="23" t="str">
        <f aca="false">IF($A132="","",IF($Q132&gt;4,"Kapasite dışı: projede 4’ten fazla öğrenci",IF(OR(COUNTIF('Öğrenci Listesi'!$A$4:$A$253,$A132)&lt;3,COUNTIF('Öğrenci Listesi'!$A$4:$A$253,$A132)&gt;4),"Grup büyüklüğü 3–4 aralığı dışında",IF($B132="","Öğrenci No eksik",IF($C132="","Ad Soyad eksik",IF($D132="","Ara Rapor puanları eksik",IF($E132="","Ara Sunum puanları eksik",IF($F132="","Süreç Takibi puanları eksik",IF(AND('Danışman Puan Girişi'!$AD132&lt;&gt;"Evet",$G132=""),"Final Raporu puanları eksik",IF($L132="",IF(AND($I132="",$K132=""),"Final Sunumu jüri puanları eksik",IF($I132="","Final Sunumu – Jüri 1 puanları eksik","Final Sunumu – Jüri 2 puanları eksik")),IF(AND('Danışman Puan Girişi'!$AD132="Evet",$R132="Katılmadı"),"Tamamlandı (Final Raporu teslim edilmedi: 0 puan; Final Sunumu'na katılmadı: 0 puan)",IF('Danışman Puan Girişi'!$AD132="Evet","Tamamlandı (Final Raporu teslim edilmedi: 0 puan)",IF($R132="Katılmadı","Tamamlandı (Final Sunumu'na katılmadı: 0 puan)","Tamamlandı")))))))))))))</f>
        <v/>
      </c>
      <c r="O132" s="21" t="str">
        <f aca="false">IF($A132="","",$A132&amp;"#"&amp;$Q132)</f>
        <v/>
      </c>
      <c r="P132" s="21" t="str">
        <f aca="false">IF($A132="","",IFERROR(MATCH($A132,'Jüri Puan Girişi'!$A$6:$A$55,0),""))</f>
        <v/>
      </c>
      <c r="Q132" s="21" t="str">
        <f aca="false">IF($A132="","",COUNTIF('Öğrenci Listesi'!$A$4:$A132,'Öğrenci Listesi'!$A132))</f>
        <v/>
      </c>
      <c r="R132" s="21" t="str">
        <f aca="false">IF(OR($A132="",$P132="",$Q132=""),"",IFERROR(INDEX('Jüri Puan Girişi'!$A$6:$BF$55,$P132,13+($Q132-1)*9+2),""))</f>
        <v/>
      </c>
    </row>
    <row r="133" customFormat="false" ht="19.5" hidden="false" customHeight="true" outlineLevel="0" collapsed="false">
      <c r="A133" s="21" t="str">
        <f aca="false">IF('Öğrenci Listesi'!$A133="","",'Öğrenci Listesi'!$A133)</f>
        <v/>
      </c>
      <c r="B133" s="21" t="str">
        <f aca="false">IF('Öğrenci Listesi'!$A133="","",'Öğrenci Listesi'!$D133)</f>
        <v/>
      </c>
      <c r="C133" s="23" t="str">
        <f aca="false">IF('Öğrenci Listesi'!$A133="","",'Öğrenci Listesi'!$E133)</f>
        <v/>
      </c>
      <c r="D133" s="21" t="str">
        <f aca="false">IF($A133="","",'Danışman Puan Girişi'!$I133)</f>
        <v/>
      </c>
      <c r="E133" s="21" t="str">
        <f aca="false">IF($A133="","",'Danışman Puan Girişi'!$O133)</f>
        <v/>
      </c>
      <c r="F133" s="21" t="str">
        <f aca="false">IF($A133="","",'Danışman Puan Girişi'!$T133)</f>
        <v/>
      </c>
      <c r="G133" s="21" t="str">
        <f aca="false">IF($A133="","",'Danışman Puan Girişi'!$AB133)</f>
        <v/>
      </c>
      <c r="H133" s="21" t="str">
        <f aca="false">IF($A133="","",IF($P133="","",IFERROR(INDEX('Jüri Puan Girişi'!$I$6:$I$55,$P133),"")))</f>
        <v/>
      </c>
      <c r="I133" s="21" t="str">
        <f aca="false">IF(OR($A133="",$P133="",$Q133=""),"",IFERROR(INDEX('Jüri Puan Girişi'!$A$6:$BF$55,$P133,13+($Q133-1)*9+7),""))</f>
        <v/>
      </c>
      <c r="J133" s="21" t="str">
        <f aca="false">IF($A133="","",IF($P133="","",IFERROR(INDEX('Jüri Puan Girişi'!$M$6:$M$55,$P133),"")))</f>
        <v/>
      </c>
      <c r="K133" s="21" t="str">
        <f aca="false">IF(OR($A133="",$P133="",$Q133=""),"",IFERROR(INDEX('Jüri Puan Girişi'!$A$6:$BF$55,$P133,13+($Q133-1)*9+8),""))</f>
        <v/>
      </c>
      <c r="L133" s="21" t="str">
        <f aca="false">IF(OR($A133="",$P133="",$Q133=""),"",IFERROR(INDEX('Jüri Puan Girişi'!$A$6:$BF$55,$P133,13+($Q133-1)*9+9),""))</f>
        <v/>
      </c>
      <c r="M133" s="21" t="str">
        <f aca="false">IF($A133="","",IF(OR($D133="",$E133="",$F133="",$L133="",AND('Danışman Puan Girişi'!$AD133&lt;&gt;"Evet",$G133="")),"",ROUND($D133*Kılavuz!$C$31+$E133*Kılavuz!$C$32+$F133*Kılavuz!$C$33+(IF('Danışman Puan Girişi'!$AD133="Evet",0,$G133))*Kılavuz!$C$34+$L133*Kılavuz!$C$35,2)))</f>
        <v/>
      </c>
      <c r="N133" s="23" t="str">
        <f aca="false">IF($A133="","",IF($Q133&gt;4,"Kapasite dışı: projede 4’ten fazla öğrenci",IF(OR(COUNTIF('Öğrenci Listesi'!$A$4:$A$253,$A133)&lt;3,COUNTIF('Öğrenci Listesi'!$A$4:$A$253,$A133)&gt;4),"Grup büyüklüğü 3–4 aralığı dışında",IF($B133="","Öğrenci No eksik",IF($C133="","Ad Soyad eksik",IF($D133="","Ara Rapor puanları eksik",IF($E133="","Ara Sunum puanları eksik",IF($F133="","Süreç Takibi puanları eksik",IF(AND('Danışman Puan Girişi'!$AD133&lt;&gt;"Evet",$G133=""),"Final Raporu puanları eksik",IF($L133="",IF(AND($I133="",$K133=""),"Final Sunumu jüri puanları eksik",IF($I133="","Final Sunumu – Jüri 1 puanları eksik","Final Sunumu – Jüri 2 puanları eksik")),IF(AND('Danışman Puan Girişi'!$AD133="Evet",$R133="Katılmadı"),"Tamamlandı (Final Raporu teslim edilmedi: 0 puan; Final Sunumu'na katılmadı: 0 puan)",IF('Danışman Puan Girişi'!$AD133="Evet","Tamamlandı (Final Raporu teslim edilmedi: 0 puan)",IF($R133="Katılmadı","Tamamlandı (Final Sunumu'na katılmadı: 0 puan)","Tamamlandı")))))))))))))</f>
        <v/>
      </c>
      <c r="O133" s="21" t="str">
        <f aca="false">IF($A133="","",$A133&amp;"#"&amp;$Q133)</f>
        <v/>
      </c>
      <c r="P133" s="21" t="str">
        <f aca="false">IF($A133="","",IFERROR(MATCH($A133,'Jüri Puan Girişi'!$A$6:$A$55,0),""))</f>
        <v/>
      </c>
      <c r="Q133" s="21" t="str">
        <f aca="false">IF($A133="","",COUNTIF('Öğrenci Listesi'!$A$4:$A133,'Öğrenci Listesi'!$A133))</f>
        <v/>
      </c>
      <c r="R133" s="21" t="str">
        <f aca="false">IF(OR($A133="",$P133="",$Q133=""),"",IFERROR(INDEX('Jüri Puan Girişi'!$A$6:$BF$55,$P133,13+($Q133-1)*9+2),""))</f>
        <v/>
      </c>
    </row>
    <row r="134" customFormat="false" ht="19.5" hidden="false" customHeight="true" outlineLevel="0" collapsed="false">
      <c r="A134" s="21" t="str">
        <f aca="false">IF('Öğrenci Listesi'!$A134="","",'Öğrenci Listesi'!$A134)</f>
        <v/>
      </c>
      <c r="B134" s="21" t="str">
        <f aca="false">IF('Öğrenci Listesi'!$A134="","",'Öğrenci Listesi'!$D134)</f>
        <v/>
      </c>
      <c r="C134" s="23" t="str">
        <f aca="false">IF('Öğrenci Listesi'!$A134="","",'Öğrenci Listesi'!$E134)</f>
        <v/>
      </c>
      <c r="D134" s="21" t="str">
        <f aca="false">IF($A134="","",'Danışman Puan Girişi'!$I134)</f>
        <v/>
      </c>
      <c r="E134" s="21" t="str">
        <f aca="false">IF($A134="","",'Danışman Puan Girişi'!$O134)</f>
        <v/>
      </c>
      <c r="F134" s="21" t="str">
        <f aca="false">IF($A134="","",'Danışman Puan Girişi'!$T134)</f>
        <v/>
      </c>
      <c r="G134" s="21" t="str">
        <f aca="false">IF($A134="","",'Danışman Puan Girişi'!$AB134)</f>
        <v/>
      </c>
      <c r="H134" s="21" t="str">
        <f aca="false">IF($A134="","",IF($P134="","",IFERROR(INDEX('Jüri Puan Girişi'!$I$6:$I$55,$P134),"")))</f>
        <v/>
      </c>
      <c r="I134" s="21" t="str">
        <f aca="false">IF(OR($A134="",$P134="",$Q134=""),"",IFERROR(INDEX('Jüri Puan Girişi'!$A$6:$BF$55,$P134,13+($Q134-1)*9+7),""))</f>
        <v/>
      </c>
      <c r="J134" s="21" t="str">
        <f aca="false">IF($A134="","",IF($P134="","",IFERROR(INDEX('Jüri Puan Girişi'!$M$6:$M$55,$P134),"")))</f>
        <v/>
      </c>
      <c r="K134" s="21" t="str">
        <f aca="false">IF(OR($A134="",$P134="",$Q134=""),"",IFERROR(INDEX('Jüri Puan Girişi'!$A$6:$BF$55,$P134,13+($Q134-1)*9+8),""))</f>
        <v/>
      </c>
      <c r="L134" s="21" t="str">
        <f aca="false">IF(OR($A134="",$P134="",$Q134=""),"",IFERROR(INDEX('Jüri Puan Girişi'!$A$6:$BF$55,$P134,13+($Q134-1)*9+9),""))</f>
        <v/>
      </c>
      <c r="M134" s="21" t="str">
        <f aca="false">IF($A134="","",IF(OR($D134="",$E134="",$F134="",$L134="",AND('Danışman Puan Girişi'!$AD134&lt;&gt;"Evet",$G134="")),"",ROUND($D134*Kılavuz!$C$31+$E134*Kılavuz!$C$32+$F134*Kılavuz!$C$33+(IF('Danışman Puan Girişi'!$AD134="Evet",0,$G134))*Kılavuz!$C$34+$L134*Kılavuz!$C$35,2)))</f>
        <v/>
      </c>
      <c r="N134" s="23" t="str">
        <f aca="false">IF($A134="","",IF($Q134&gt;4,"Kapasite dışı: projede 4’ten fazla öğrenci",IF(OR(COUNTIF('Öğrenci Listesi'!$A$4:$A$253,$A134)&lt;3,COUNTIF('Öğrenci Listesi'!$A$4:$A$253,$A134)&gt;4),"Grup büyüklüğü 3–4 aralığı dışında",IF($B134="","Öğrenci No eksik",IF($C134="","Ad Soyad eksik",IF($D134="","Ara Rapor puanları eksik",IF($E134="","Ara Sunum puanları eksik",IF($F134="","Süreç Takibi puanları eksik",IF(AND('Danışman Puan Girişi'!$AD134&lt;&gt;"Evet",$G134=""),"Final Raporu puanları eksik",IF($L134="",IF(AND($I134="",$K134=""),"Final Sunumu jüri puanları eksik",IF($I134="","Final Sunumu – Jüri 1 puanları eksik","Final Sunumu – Jüri 2 puanları eksik")),IF(AND('Danışman Puan Girişi'!$AD134="Evet",$R134="Katılmadı"),"Tamamlandı (Final Raporu teslim edilmedi: 0 puan; Final Sunumu'na katılmadı: 0 puan)",IF('Danışman Puan Girişi'!$AD134="Evet","Tamamlandı (Final Raporu teslim edilmedi: 0 puan)",IF($R134="Katılmadı","Tamamlandı (Final Sunumu'na katılmadı: 0 puan)","Tamamlandı")))))))))))))</f>
        <v/>
      </c>
      <c r="O134" s="21" t="str">
        <f aca="false">IF($A134="","",$A134&amp;"#"&amp;$Q134)</f>
        <v/>
      </c>
      <c r="P134" s="21" t="str">
        <f aca="false">IF($A134="","",IFERROR(MATCH($A134,'Jüri Puan Girişi'!$A$6:$A$55,0),""))</f>
        <v/>
      </c>
      <c r="Q134" s="21" t="str">
        <f aca="false">IF($A134="","",COUNTIF('Öğrenci Listesi'!$A$4:$A134,'Öğrenci Listesi'!$A134))</f>
        <v/>
      </c>
      <c r="R134" s="21" t="str">
        <f aca="false">IF(OR($A134="",$P134="",$Q134=""),"",IFERROR(INDEX('Jüri Puan Girişi'!$A$6:$BF$55,$P134,13+($Q134-1)*9+2),""))</f>
        <v/>
      </c>
    </row>
    <row r="135" customFormat="false" ht="19.5" hidden="false" customHeight="true" outlineLevel="0" collapsed="false">
      <c r="A135" s="21" t="str">
        <f aca="false">IF('Öğrenci Listesi'!$A135="","",'Öğrenci Listesi'!$A135)</f>
        <v/>
      </c>
      <c r="B135" s="21" t="str">
        <f aca="false">IF('Öğrenci Listesi'!$A135="","",'Öğrenci Listesi'!$D135)</f>
        <v/>
      </c>
      <c r="C135" s="23" t="str">
        <f aca="false">IF('Öğrenci Listesi'!$A135="","",'Öğrenci Listesi'!$E135)</f>
        <v/>
      </c>
      <c r="D135" s="21" t="str">
        <f aca="false">IF($A135="","",'Danışman Puan Girişi'!$I135)</f>
        <v/>
      </c>
      <c r="E135" s="21" t="str">
        <f aca="false">IF($A135="","",'Danışman Puan Girişi'!$O135)</f>
        <v/>
      </c>
      <c r="F135" s="21" t="str">
        <f aca="false">IF($A135="","",'Danışman Puan Girişi'!$T135)</f>
        <v/>
      </c>
      <c r="G135" s="21" t="str">
        <f aca="false">IF($A135="","",'Danışman Puan Girişi'!$AB135)</f>
        <v/>
      </c>
      <c r="H135" s="21" t="str">
        <f aca="false">IF($A135="","",IF($P135="","",IFERROR(INDEX('Jüri Puan Girişi'!$I$6:$I$55,$P135),"")))</f>
        <v/>
      </c>
      <c r="I135" s="21" t="str">
        <f aca="false">IF(OR($A135="",$P135="",$Q135=""),"",IFERROR(INDEX('Jüri Puan Girişi'!$A$6:$BF$55,$P135,13+($Q135-1)*9+7),""))</f>
        <v/>
      </c>
      <c r="J135" s="21" t="str">
        <f aca="false">IF($A135="","",IF($P135="","",IFERROR(INDEX('Jüri Puan Girişi'!$M$6:$M$55,$P135),"")))</f>
        <v/>
      </c>
      <c r="K135" s="21" t="str">
        <f aca="false">IF(OR($A135="",$P135="",$Q135=""),"",IFERROR(INDEX('Jüri Puan Girişi'!$A$6:$BF$55,$P135,13+($Q135-1)*9+8),""))</f>
        <v/>
      </c>
      <c r="L135" s="21" t="str">
        <f aca="false">IF(OR($A135="",$P135="",$Q135=""),"",IFERROR(INDEX('Jüri Puan Girişi'!$A$6:$BF$55,$P135,13+($Q135-1)*9+9),""))</f>
        <v/>
      </c>
      <c r="M135" s="21" t="str">
        <f aca="false">IF($A135="","",IF(OR($D135="",$E135="",$F135="",$L135="",AND('Danışman Puan Girişi'!$AD135&lt;&gt;"Evet",$G135="")),"",ROUND($D135*Kılavuz!$C$31+$E135*Kılavuz!$C$32+$F135*Kılavuz!$C$33+(IF('Danışman Puan Girişi'!$AD135="Evet",0,$G135))*Kılavuz!$C$34+$L135*Kılavuz!$C$35,2)))</f>
        <v/>
      </c>
      <c r="N135" s="23" t="str">
        <f aca="false">IF($A135="","",IF($Q135&gt;4,"Kapasite dışı: projede 4’ten fazla öğrenci",IF(OR(COUNTIF('Öğrenci Listesi'!$A$4:$A$253,$A135)&lt;3,COUNTIF('Öğrenci Listesi'!$A$4:$A$253,$A135)&gt;4),"Grup büyüklüğü 3–4 aralığı dışında",IF($B135="","Öğrenci No eksik",IF($C135="","Ad Soyad eksik",IF($D135="","Ara Rapor puanları eksik",IF($E135="","Ara Sunum puanları eksik",IF($F135="","Süreç Takibi puanları eksik",IF(AND('Danışman Puan Girişi'!$AD135&lt;&gt;"Evet",$G135=""),"Final Raporu puanları eksik",IF($L135="",IF(AND($I135="",$K135=""),"Final Sunumu jüri puanları eksik",IF($I135="","Final Sunumu – Jüri 1 puanları eksik","Final Sunumu – Jüri 2 puanları eksik")),IF(AND('Danışman Puan Girişi'!$AD135="Evet",$R135="Katılmadı"),"Tamamlandı (Final Raporu teslim edilmedi: 0 puan; Final Sunumu'na katılmadı: 0 puan)",IF('Danışman Puan Girişi'!$AD135="Evet","Tamamlandı (Final Raporu teslim edilmedi: 0 puan)",IF($R135="Katılmadı","Tamamlandı (Final Sunumu'na katılmadı: 0 puan)","Tamamlandı")))))))))))))</f>
        <v/>
      </c>
      <c r="O135" s="21" t="str">
        <f aca="false">IF($A135="","",$A135&amp;"#"&amp;$Q135)</f>
        <v/>
      </c>
      <c r="P135" s="21" t="str">
        <f aca="false">IF($A135="","",IFERROR(MATCH($A135,'Jüri Puan Girişi'!$A$6:$A$55,0),""))</f>
        <v/>
      </c>
      <c r="Q135" s="21" t="str">
        <f aca="false">IF($A135="","",COUNTIF('Öğrenci Listesi'!$A$4:$A135,'Öğrenci Listesi'!$A135))</f>
        <v/>
      </c>
      <c r="R135" s="21" t="str">
        <f aca="false">IF(OR($A135="",$P135="",$Q135=""),"",IFERROR(INDEX('Jüri Puan Girişi'!$A$6:$BF$55,$P135,13+($Q135-1)*9+2),""))</f>
        <v/>
      </c>
    </row>
    <row r="136" customFormat="false" ht="19.5" hidden="false" customHeight="true" outlineLevel="0" collapsed="false">
      <c r="A136" s="21" t="str">
        <f aca="false">IF('Öğrenci Listesi'!$A136="","",'Öğrenci Listesi'!$A136)</f>
        <v/>
      </c>
      <c r="B136" s="21" t="str">
        <f aca="false">IF('Öğrenci Listesi'!$A136="","",'Öğrenci Listesi'!$D136)</f>
        <v/>
      </c>
      <c r="C136" s="23" t="str">
        <f aca="false">IF('Öğrenci Listesi'!$A136="","",'Öğrenci Listesi'!$E136)</f>
        <v/>
      </c>
      <c r="D136" s="21" t="str">
        <f aca="false">IF($A136="","",'Danışman Puan Girişi'!$I136)</f>
        <v/>
      </c>
      <c r="E136" s="21" t="str">
        <f aca="false">IF($A136="","",'Danışman Puan Girişi'!$O136)</f>
        <v/>
      </c>
      <c r="F136" s="21" t="str">
        <f aca="false">IF($A136="","",'Danışman Puan Girişi'!$T136)</f>
        <v/>
      </c>
      <c r="G136" s="21" t="str">
        <f aca="false">IF($A136="","",'Danışman Puan Girişi'!$AB136)</f>
        <v/>
      </c>
      <c r="H136" s="21" t="str">
        <f aca="false">IF($A136="","",IF($P136="","",IFERROR(INDEX('Jüri Puan Girişi'!$I$6:$I$55,$P136),"")))</f>
        <v/>
      </c>
      <c r="I136" s="21" t="str">
        <f aca="false">IF(OR($A136="",$P136="",$Q136=""),"",IFERROR(INDEX('Jüri Puan Girişi'!$A$6:$BF$55,$P136,13+($Q136-1)*9+7),""))</f>
        <v/>
      </c>
      <c r="J136" s="21" t="str">
        <f aca="false">IF($A136="","",IF($P136="","",IFERROR(INDEX('Jüri Puan Girişi'!$M$6:$M$55,$P136),"")))</f>
        <v/>
      </c>
      <c r="K136" s="21" t="str">
        <f aca="false">IF(OR($A136="",$P136="",$Q136=""),"",IFERROR(INDEX('Jüri Puan Girişi'!$A$6:$BF$55,$P136,13+($Q136-1)*9+8),""))</f>
        <v/>
      </c>
      <c r="L136" s="21" t="str">
        <f aca="false">IF(OR($A136="",$P136="",$Q136=""),"",IFERROR(INDEX('Jüri Puan Girişi'!$A$6:$BF$55,$P136,13+($Q136-1)*9+9),""))</f>
        <v/>
      </c>
      <c r="M136" s="21" t="str">
        <f aca="false">IF($A136="","",IF(OR($D136="",$E136="",$F136="",$L136="",AND('Danışman Puan Girişi'!$AD136&lt;&gt;"Evet",$G136="")),"",ROUND($D136*Kılavuz!$C$31+$E136*Kılavuz!$C$32+$F136*Kılavuz!$C$33+(IF('Danışman Puan Girişi'!$AD136="Evet",0,$G136))*Kılavuz!$C$34+$L136*Kılavuz!$C$35,2)))</f>
        <v/>
      </c>
      <c r="N136" s="23" t="str">
        <f aca="false">IF($A136="","",IF($Q136&gt;4,"Kapasite dışı: projede 4’ten fazla öğrenci",IF(OR(COUNTIF('Öğrenci Listesi'!$A$4:$A$253,$A136)&lt;3,COUNTIF('Öğrenci Listesi'!$A$4:$A$253,$A136)&gt;4),"Grup büyüklüğü 3–4 aralığı dışında",IF($B136="","Öğrenci No eksik",IF($C136="","Ad Soyad eksik",IF($D136="","Ara Rapor puanları eksik",IF($E136="","Ara Sunum puanları eksik",IF($F136="","Süreç Takibi puanları eksik",IF(AND('Danışman Puan Girişi'!$AD136&lt;&gt;"Evet",$G136=""),"Final Raporu puanları eksik",IF($L136="",IF(AND($I136="",$K136=""),"Final Sunumu jüri puanları eksik",IF($I136="","Final Sunumu – Jüri 1 puanları eksik","Final Sunumu – Jüri 2 puanları eksik")),IF(AND('Danışman Puan Girişi'!$AD136="Evet",$R136="Katılmadı"),"Tamamlandı (Final Raporu teslim edilmedi: 0 puan; Final Sunumu'na katılmadı: 0 puan)",IF('Danışman Puan Girişi'!$AD136="Evet","Tamamlandı (Final Raporu teslim edilmedi: 0 puan)",IF($R136="Katılmadı","Tamamlandı (Final Sunumu'na katılmadı: 0 puan)","Tamamlandı")))))))))))))</f>
        <v/>
      </c>
      <c r="O136" s="21" t="str">
        <f aca="false">IF($A136="","",$A136&amp;"#"&amp;$Q136)</f>
        <v/>
      </c>
      <c r="P136" s="21" t="str">
        <f aca="false">IF($A136="","",IFERROR(MATCH($A136,'Jüri Puan Girişi'!$A$6:$A$55,0),""))</f>
        <v/>
      </c>
      <c r="Q136" s="21" t="str">
        <f aca="false">IF($A136="","",COUNTIF('Öğrenci Listesi'!$A$4:$A136,'Öğrenci Listesi'!$A136))</f>
        <v/>
      </c>
      <c r="R136" s="21" t="str">
        <f aca="false">IF(OR($A136="",$P136="",$Q136=""),"",IFERROR(INDEX('Jüri Puan Girişi'!$A$6:$BF$55,$P136,13+($Q136-1)*9+2),""))</f>
        <v/>
      </c>
    </row>
    <row r="137" customFormat="false" ht="19.5" hidden="false" customHeight="true" outlineLevel="0" collapsed="false">
      <c r="A137" s="21" t="str">
        <f aca="false">IF('Öğrenci Listesi'!$A137="","",'Öğrenci Listesi'!$A137)</f>
        <v/>
      </c>
      <c r="B137" s="21" t="str">
        <f aca="false">IF('Öğrenci Listesi'!$A137="","",'Öğrenci Listesi'!$D137)</f>
        <v/>
      </c>
      <c r="C137" s="23" t="str">
        <f aca="false">IF('Öğrenci Listesi'!$A137="","",'Öğrenci Listesi'!$E137)</f>
        <v/>
      </c>
      <c r="D137" s="21" t="str">
        <f aca="false">IF($A137="","",'Danışman Puan Girişi'!$I137)</f>
        <v/>
      </c>
      <c r="E137" s="21" t="str">
        <f aca="false">IF($A137="","",'Danışman Puan Girişi'!$O137)</f>
        <v/>
      </c>
      <c r="F137" s="21" t="str">
        <f aca="false">IF($A137="","",'Danışman Puan Girişi'!$T137)</f>
        <v/>
      </c>
      <c r="G137" s="21" t="str">
        <f aca="false">IF($A137="","",'Danışman Puan Girişi'!$AB137)</f>
        <v/>
      </c>
      <c r="H137" s="21" t="str">
        <f aca="false">IF($A137="","",IF($P137="","",IFERROR(INDEX('Jüri Puan Girişi'!$I$6:$I$55,$P137),"")))</f>
        <v/>
      </c>
      <c r="I137" s="21" t="str">
        <f aca="false">IF(OR($A137="",$P137="",$Q137=""),"",IFERROR(INDEX('Jüri Puan Girişi'!$A$6:$BF$55,$P137,13+($Q137-1)*9+7),""))</f>
        <v/>
      </c>
      <c r="J137" s="21" t="str">
        <f aca="false">IF($A137="","",IF($P137="","",IFERROR(INDEX('Jüri Puan Girişi'!$M$6:$M$55,$P137),"")))</f>
        <v/>
      </c>
      <c r="K137" s="21" t="str">
        <f aca="false">IF(OR($A137="",$P137="",$Q137=""),"",IFERROR(INDEX('Jüri Puan Girişi'!$A$6:$BF$55,$P137,13+($Q137-1)*9+8),""))</f>
        <v/>
      </c>
      <c r="L137" s="21" t="str">
        <f aca="false">IF(OR($A137="",$P137="",$Q137=""),"",IFERROR(INDEX('Jüri Puan Girişi'!$A$6:$BF$55,$P137,13+($Q137-1)*9+9),""))</f>
        <v/>
      </c>
      <c r="M137" s="21" t="str">
        <f aca="false">IF($A137="","",IF(OR($D137="",$E137="",$F137="",$L137="",AND('Danışman Puan Girişi'!$AD137&lt;&gt;"Evet",$G137="")),"",ROUND($D137*Kılavuz!$C$31+$E137*Kılavuz!$C$32+$F137*Kılavuz!$C$33+(IF('Danışman Puan Girişi'!$AD137="Evet",0,$G137))*Kılavuz!$C$34+$L137*Kılavuz!$C$35,2)))</f>
        <v/>
      </c>
      <c r="N137" s="23" t="str">
        <f aca="false">IF($A137="","",IF($Q137&gt;4,"Kapasite dışı: projede 4’ten fazla öğrenci",IF(OR(COUNTIF('Öğrenci Listesi'!$A$4:$A$253,$A137)&lt;3,COUNTIF('Öğrenci Listesi'!$A$4:$A$253,$A137)&gt;4),"Grup büyüklüğü 3–4 aralığı dışında",IF($B137="","Öğrenci No eksik",IF($C137="","Ad Soyad eksik",IF($D137="","Ara Rapor puanları eksik",IF($E137="","Ara Sunum puanları eksik",IF($F137="","Süreç Takibi puanları eksik",IF(AND('Danışman Puan Girişi'!$AD137&lt;&gt;"Evet",$G137=""),"Final Raporu puanları eksik",IF($L137="",IF(AND($I137="",$K137=""),"Final Sunumu jüri puanları eksik",IF($I137="","Final Sunumu – Jüri 1 puanları eksik","Final Sunumu – Jüri 2 puanları eksik")),IF(AND('Danışman Puan Girişi'!$AD137="Evet",$R137="Katılmadı"),"Tamamlandı (Final Raporu teslim edilmedi: 0 puan; Final Sunumu'na katılmadı: 0 puan)",IF('Danışman Puan Girişi'!$AD137="Evet","Tamamlandı (Final Raporu teslim edilmedi: 0 puan)",IF($R137="Katılmadı","Tamamlandı (Final Sunumu'na katılmadı: 0 puan)","Tamamlandı")))))))))))))</f>
        <v/>
      </c>
      <c r="O137" s="21" t="str">
        <f aca="false">IF($A137="","",$A137&amp;"#"&amp;$Q137)</f>
        <v/>
      </c>
      <c r="P137" s="21" t="str">
        <f aca="false">IF($A137="","",IFERROR(MATCH($A137,'Jüri Puan Girişi'!$A$6:$A$55,0),""))</f>
        <v/>
      </c>
      <c r="Q137" s="21" t="str">
        <f aca="false">IF($A137="","",COUNTIF('Öğrenci Listesi'!$A$4:$A137,'Öğrenci Listesi'!$A137))</f>
        <v/>
      </c>
      <c r="R137" s="21" t="str">
        <f aca="false">IF(OR($A137="",$P137="",$Q137=""),"",IFERROR(INDEX('Jüri Puan Girişi'!$A$6:$BF$55,$P137,13+($Q137-1)*9+2),""))</f>
        <v/>
      </c>
    </row>
    <row r="138" customFormat="false" ht="19.5" hidden="false" customHeight="true" outlineLevel="0" collapsed="false">
      <c r="A138" s="21" t="str">
        <f aca="false">IF('Öğrenci Listesi'!$A138="","",'Öğrenci Listesi'!$A138)</f>
        <v/>
      </c>
      <c r="B138" s="21" t="str">
        <f aca="false">IF('Öğrenci Listesi'!$A138="","",'Öğrenci Listesi'!$D138)</f>
        <v/>
      </c>
      <c r="C138" s="23" t="str">
        <f aca="false">IF('Öğrenci Listesi'!$A138="","",'Öğrenci Listesi'!$E138)</f>
        <v/>
      </c>
      <c r="D138" s="21" t="str">
        <f aca="false">IF($A138="","",'Danışman Puan Girişi'!$I138)</f>
        <v/>
      </c>
      <c r="E138" s="21" t="str">
        <f aca="false">IF($A138="","",'Danışman Puan Girişi'!$O138)</f>
        <v/>
      </c>
      <c r="F138" s="21" t="str">
        <f aca="false">IF($A138="","",'Danışman Puan Girişi'!$T138)</f>
        <v/>
      </c>
      <c r="G138" s="21" t="str">
        <f aca="false">IF($A138="","",'Danışman Puan Girişi'!$AB138)</f>
        <v/>
      </c>
      <c r="H138" s="21" t="str">
        <f aca="false">IF($A138="","",IF($P138="","",IFERROR(INDEX('Jüri Puan Girişi'!$I$6:$I$55,$P138),"")))</f>
        <v/>
      </c>
      <c r="I138" s="21" t="str">
        <f aca="false">IF(OR($A138="",$P138="",$Q138=""),"",IFERROR(INDEX('Jüri Puan Girişi'!$A$6:$BF$55,$P138,13+($Q138-1)*9+7),""))</f>
        <v/>
      </c>
      <c r="J138" s="21" t="str">
        <f aca="false">IF($A138="","",IF($P138="","",IFERROR(INDEX('Jüri Puan Girişi'!$M$6:$M$55,$P138),"")))</f>
        <v/>
      </c>
      <c r="K138" s="21" t="str">
        <f aca="false">IF(OR($A138="",$P138="",$Q138=""),"",IFERROR(INDEX('Jüri Puan Girişi'!$A$6:$BF$55,$P138,13+($Q138-1)*9+8),""))</f>
        <v/>
      </c>
      <c r="L138" s="21" t="str">
        <f aca="false">IF(OR($A138="",$P138="",$Q138=""),"",IFERROR(INDEX('Jüri Puan Girişi'!$A$6:$BF$55,$P138,13+($Q138-1)*9+9),""))</f>
        <v/>
      </c>
      <c r="M138" s="21" t="str">
        <f aca="false">IF($A138="","",IF(OR($D138="",$E138="",$F138="",$L138="",AND('Danışman Puan Girişi'!$AD138&lt;&gt;"Evet",$G138="")),"",ROUND($D138*Kılavuz!$C$31+$E138*Kılavuz!$C$32+$F138*Kılavuz!$C$33+(IF('Danışman Puan Girişi'!$AD138="Evet",0,$G138))*Kılavuz!$C$34+$L138*Kılavuz!$C$35,2)))</f>
        <v/>
      </c>
      <c r="N138" s="23" t="str">
        <f aca="false">IF($A138="","",IF($Q138&gt;4,"Kapasite dışı: projede 4’ten fazla öğrenci",IF(OR(COUNTIF('Öğrenci Listesi'!$A$4:$A$253,$A138)&lt;3,COUNTIF('Öğrenci Listesi'!$A$4:$A$253,$A138)&gt;4),"Grup büyüklüğü 3–4 aralığı dışında",IF($B138="","Öğrenci No eksik",IF($C138="","Ad Soyad eksik",IF($D138="","Ara Rapor puanları eksik",IF($E138="","Ara Sunum puanları eksik",IF($F138="","Süreç Takibi puanları eksik",IF(AND('Danışman Puan Girişi'!$AD138&lt;&gt;"Evet",$G138=""),"Final Raporu puanları eksik",IF($L138="",IF(AND($I138="",$K138=""),"Final Sunumu jüri puanları eksik",IF($I138="","Final Sunumu – Jüri 1 puanları eksik","Final Sunumu – Jüri 2 puanları eksik")),IF(AND('Danışman Puan Girişi'!$AD138="Evet",$R138="Katılmadı"),"Tamamlandı (Final Raporu teslim edilmedi: 0 puan; Final Sunumu'na katılmadı: 0 puan)",IF('Danışman Puan Girişi'!$AD138="Evet","Tamamlandı (Final Raporu teslim edilmedi: 0 puan)",IF($R138="Katılmadı","Tamamlandı (Final Sunumu'na katılmadı: 0 puan)","Tamamlandı")))))))))))))</f>
        <v/>
      </c>
      <c r="O138" s="21" t="str">
        <f aca="false">IF($A138="","",$A138&amp;"#"&amp;$Q138)</f>
        <v/>
      </c>
      <c r="P138" s="21" t="str">
        <f aca="false">IF($A138="","",IFERROR(MATCH($A138,'Jüri Puan Girişi'!$A$6:$A$55,0),""))</f>
        <v/>
      </c>
      <c r="Q138" s="21" t="str">
        <f aca="false">IF($A138="","",COUNTIF('Öğrenci Listesi'!$A$4:$A138,'Öğrenci Listesi'!$A138))</f>
        <v/>
      </c>
      <c r="R138" s="21" t="str">
        <f aca="false">IF(OR($A138="",$P138="",$Q138=""),"",IFERROR(INDEX('Jüri Puan Girişi'!$A$6:$BF$55,$P138,13+($Q138-1)*9+2),""))</f>
        <v/>
      </c>
    </row>
    <row r="139" customFormat="false" ht="19.5" hidden="false" customHeight="true" outlineLevel="0" collapsed="false">
      <c r="A139" s="21" t="str">
        <f aca="false">IF('Öğrenci Listesi'!$A139="","",'Öğrenci Listesi'!$A139)</f>
        <v/>
      </c>
      <c r="B139" s="21" t="str">
        <f aca="false">IF('Öğrenci Listesi'!$A139="","",'Öğrenci Listesi'!$D139)</f>
        <v/>
      </c>
      <c r="C139" s="23" t="str">
        <f aca="false">IF('Öğrenci Listesi'!$A139="","",'Öğrenci Listesi'!$E139)</f>
        <v/>
      </c>
      <c r="D139" s="21" t="str">
        <f aca="false">IF($A139="","",'Danışman Puan Girişi'!$I139)</f>
        <v/>
      </c>
      <c r="E139" s="21" t="str">
        <f aca="false">IF($A139="","",'Danışman Puan Girişi'!$O139)</f>
        <v/>
      </c>
      <c r="F139" s="21" t="str">
        <f aca="false">IF($A139="","",'Danışman Puan Girişi'!$T139)</f>
        <v/>
      </c>
      <c r="G139" s="21" t="str">
        <f aca="false">IF($A139="","",'Danışman Puan Girişi'!$AB139)</f>
        <v/>
      </c>
      <c r="H139" s="21" t="str">
        <f aca="false">IF($A139="","",IF($P139="","",IFERROR(INDEX('Jüri Puan Girişi'!$I$6:$I$55,$P139),"")))</f>
        <v/>
      </c>
      <c r="I139" s="21" t="str">
        <f aca="false">IF(OR($A139="",$P139="",$Q139=""),"",IFERROR(INDEX('Jüri Puan Girişi'!$A$6:$BF$55,$P139,13+($Q139-1)*9+7),""))</f>
        <v/>
      </c>
      <c r="J139" s="21" t="str">
        <f aca="false">IF($A139="","",IF($P139="","",IFERROR(INDEX('Jüri Puan Girişi'!$M$6:$M$55,$P139),"")))</f>
        <v/>
      </c>
      <c r="K139" s="21" t="str">
        <f aca="false">IF(OR($A139="",$P139="",$Q139=""),"",IFERROR(INDEX('Jüri Puan Girişi'!$A$6:$BF$55,$P139,13+($Q139-1)*9+8),""))</f>
        <v/>
      </c>
      <c r="L139" s="21" t="str">
        <f aca="false">IF(OR($A139="",$P139="",$Q139=""),"",IFERROR(INDEX('Jüri Puan Girişi'!$A$6:$BF$55,$P139,13+($Q139-1)*9+9),""))</f>
        <v/>
      </c>
      <c r="M139" s="21" t="str">
        <f aca="false">IF($A139="","",IF(OR($D139="",$E139="",$F139="",$L139="",AND('Danışman Puan Girişi'!$AD139&lt;&gt;"Evet",$G139="")),"",ROUND($D139*Kılavuz!$C$31+$E139*Kılavuz!$C$32+$F139*Kılavuz!$C$33+(IF('Danışman Puan Girişi'!$AD139="Evet",0,$G139))*Kılavuz!$C$34+$L139*Kılavuz!$C$35,2)))</f>
        <v/>
      </c>
      <c r="N139" s="23" t="str">
        <f aca="false">IF($A139="","",IF($Q139&gt;4,"Kapasite dışı: projede 4’ten fazla öğrenci",IF(OR(COUNTIF('Öğrenci Listesi'!$A$4:$A$253,$A139)&lt;3,COUNTIF('Öğrenci Listesi'!$A$4:$A$253,$A139)&gt;4),"Grup büyüklüğü 3–4 aralığı dışında",IF($B139="","Öğrenci No eksik",IF($C139="","Ad Soyad eksik",IF($D139="","Ara Rapor puanları eksik",IF($E139="","Ara Sunum puanları eksik",IF($F139="","Süreç Takibi puanları eksik",IF(AND('Danışman Puan Girişi'!$AD139&lt;&gt;"Evet",$G139=""),"Final Raporu puanları eksik",IF($L139="",IF(AND($I139="",$K139=""),"Final Sunumu jüri puanları eksik",IF($I139="","Final Sunumu – Jüri 1 puanları eksik","Final Sunumu – Jüri 2 puanları eksik")),IF(AND('Danışman Puan Girişi'!$AD139="Evet",$R139="Katılmadı"),"Tamamlandı (Final Raporu teslim edilmedi: 0 puan; Final Sunumu'na katılmadı: 0 puan)",IF('Danışman Puan Girişi'!$AD139="Evet","Tamamlandı (Final Raporu teslim edilmedi: 0 puan)",IF($R139="Katılmadı","Tamamlandı (Final Sunumu'na katılmadı: 0 puan)","Tamamlandı")))))))))))))</f>
        <v/>
      </c>
      <c r="O139" s="21" t="str">
        <f aca="false">IF($A139="","",$A139&amp;"#"&amp;$Q139)</f>
        <v/>
      </c>
      <c r="P139" s="21" t="str">
        <f aca="false">IF($A139="","",IFERROR(MATCH($A139,'Jüri Puan Girişi'!$A$6:$A$55,0),""))</f>
        <v/>
      </c>
      <c r="Q139" s="21" t="str">
        <f aca="false">IF($A139="","",COUNTIF('Öğrenci Listesi'!$A$4:$A139,'Öğrenci Listesi'!$A139))</f>
        <v/>
      </c>
      <c r="R139" s="21" t="str">
        <f aca="false">IF(OR($A139="",$P139="",$Q139=""),"",IFERROR(INDEX('Jüri Puan Girişi'!$A$6:$BF$55,$P139,13+($Q139-1)*9+2),""))</f>
        <v/>
      </c>
    </row>
    <row r="140" customFormat="false" ht="19.5" hidden="false" customHeight="true" outlineLevel="0" collapsed="false">
      <c r="A140" s="21" t="str">
        <f aca="false">IF('Öğrenci Listesi'!$A140="","",'Öğrenci Listesi'!$A140)</f>
        <v/>
      </c>
      <c r="B140" s="21" t="str">
        <f aca="false">IF('Öğrenci Listesi'!$A140="","",'Öğrenci Listesi'!$D140)</f>
        <v/>
      </c>
      <c r="C140" s="23" t="str">
        <f aca="false">IF('Öğrenci Listesi'!$A140="","",'Öğrenci Listesi'!$E140)</f>
        <v/>
      </c>
      <c r="D140" s="21" t="str">
        <f aca="false">IF($A140="","",'Danışman Puan Girişi'!$I140)</f>
        <v/>
      </c>
      <c r="E140" s="21" t="str">
        <f aca="false">IF($A140="","",'Danışman Puan Girişi'!$O140)</f>
        <v/>
      </c>
      <c r="F140" s="21" t="str">
        <f aca="false">IF($A140="","",'Danışman Puan Girişi'!$T140)</f>
        <v/>
      </c>
      <c r="G140" s="21" t="str">
        <f aca="false">IF($A140="","",'Danışman Puan Girişi'!$AB140)</f>
        <v/>
      </c>
      <c r="H140" s="21" t="str">
        <f aca="false">IF($A140="","",IF($P140="","",IFERROR(INDEX('Jüri Puan Girişi'!$I$6:$I$55,$P140),"")))</f>
        <v/>
      </c>
      <c r="I140" s="21" t="str">
        <f aca="false">IF(OR($A140="",$P140="",$Q140=""),"",IFERROR(INDEX('Jüri Puan Girişi'!$A$6:$BF$55,$P140,13+($Q140-1)*9+7),""))</f>
        <v/>
      </c>
      <c r="J140" s="21" t="str">
        <f aca="false">IF($A140="","",IF($P140="","",IFERROR(INDEX('Jüri Puan Girişi'!$M$6:$M$55,$P140),"")))</f>
        <v/>
      </c>
      <c r="K140" s="21" t="str">
        <f aca="false">IF(OR($A140="",$P140="",$Q140=""),"",IFERROR(INDEX('Jüri Puan Girişi'!$A$6:$BF$55,$P140,13+($Q140-1)*9+8),""))</f>
        <v/>
      </c>
      <c r="L140" s="21" t="str">
        <f aca="false">IF(OR($A140="",$P140="",$Q140=""),"",IFERROR(INDEX('Jüri Puan Girişi'!$A$6:$BF$55,$P140,13+($Q140-1)*9+9),""))</f>
        <v/>
      </c>
      <c r="M140" s="21" t="str">
        <f aca="false">IF($A140="","",IF(OR($D140="",$E140="",$F140="",$L140="",AND('Danışman Puan Girişi'!$AD140&lt;&gt;"Evet",$G140="")),"",ROUND($D140*Kılavuz!$C$31+$E140*Kılavuz!$C$32+$F140*Kılavuz!$C$33+(IF('Danışman Puan Girişi'!$AD140="Evet",0,$G140))*Kılavuz!$C$34+$L140*Kılavuz!$C$35,2)))</f>
        <v/>
      </c>
      <c r="N140" s="23" t="str">
        <f aca="false">IF($A140="","",IF($Q140&gt;4,"Kapasite dışı: projede 4’ten fazla öğrenci",IF(OR(COUNTIF('Öğrenci Listesi'!$A$4:$A$253,$A140)&lt;3,COUNTIF('Öğrenci Listesi'!$A$4:$A$253,$A140)&gt;4),"Grup büyüklüğü 3–4 aralığı dışında",IF($B140="","Öğrenci No eksik",IF($C140="","Ad Soyad eksik",IF($D140="","Ara Rapor puanları eksik",IF($E140="","Ara Sunum puanları eksik",IF($F140="","Süreç Takibi puanları eksik",IF(AND('Danışman Puan Girişi'!$AD140&lt;&gt;"Evet",$G140=""),"Final Raporu puanları eksik",IF($L140="",IF(AND($I140="",$K140=""),"Final Sunumu jüri puanları eksik",IF($I140="","Final Sunumu – Jüri 1 puanları eksik","Final Sunumu – Jüri 2 puanları eksik")),IF(AND('Danışman Puan Girişi'!$AD140="Evet",$R140="Katılmadı"),"Tamamlandı (Final Raporu teslim edilmedi: 0 puan; Final Sunumu'na katılmadı: 0 puan)",IF('Danışman Puan Girişi'!$AD140="Evet","Tamamlandı (Final Raporu teslim edilmedi: 0 puan)",IF($R140="Katılmadı","Tamamlandı (Final Sunumu'na katılmadı: 0 puan)","Tamamlandı")))))))))))))</f>
        <v/>
      </c>
      <c r="O140" s="21" t="str">
        <f aca="false">IF($A140="","",$A140&amp;"#"&amp;$Q140)</f>
        <v/>
      </c>
      <c r="P140" s="21" t="str">
        <f aca="false">IF($A140="","",IFERROR(MATCH($A140,'Jüri Puan Girişi'!$A$6:$A$55,0),""))</f>
        <v/>
      </c>
      <c r="Q140" s="21" t="str">
        <f aca="false">IF($A140="","",COUNTIF('Öğrenci Listesi'!$A$4:$A140,'Öğrenci Listesi'!$A140))</f>
        <v/>
      </c>
      <c r="R140" s="21" t="str">
        <f aca="false">IF(OR($A140="",$P140="",$Q140=""),"",IFERROR(INDEX('Jüri Puan Girişi'!$A$6:$BF$55,$P140,13+($Q140-1)*9+2),""))</f>
        <v/>
      </c>
    </row>
    <row r="141" customFormat="false" ht="19.5" hidden="false" customHeight="true" outlineLevel="0" collapsed="false">
      <c r="A141" s="21" t="str">
        <f aca="false">IF('Öğrenci Listesi'!$A141="","",'Öğrenci Listesi'!$A141)</f>
        <v/>
      </c>
      <c r="B141" s="21" t="str">
        <f aca="false">IF('Öğrenci Listesi'!$A141="","",'Öğrenci Listesi'!$D141)</f>
        <v/>
      </c>
      <c r="C141" s="23" t="str">
        <f aca="false">IF('Öğrenci Listesi'!$A141="","",'Öğrenci Listesi'!$E141)</f>
        <v/>
      </c>
      <c r="D141" s="21" t="str">
        <f aca="false">IF($A141="","",'Danışman Puan Girişi'!$I141)</f>
        <v/>
      </c>
      <c r="E141" s="21" t="str">
        <f aca="false">IF($A141="","",'Danışman Puan Girişi'!$O141)</f>
        <v/>
      </c>
      <c r="F141" s="21" t="str">
        <f aca="false">IF($A141="","",'Danışman Puan Girişi'!$T141)</f>
        <v/>
      </c>
      <c r="G141" s="21" t="str">
        <f aca="false">IF($A141="","",'Danışman Puan Girişi'!$AB141)</f>
        <v/>
      </c>
      <c r="H141" s="21" t="str">
        <f aca="false">IF($A141="","",IF($P141="","",IFERROR(INDEX('Jüri Puan Girişi'!$I$6:$I$55,$P141),"")))</f>
        <v/>
      </c>
      <c r="I141" s="21" t="str">
        <f aca="false">IF(OR($A141="",$P141="",$Q141=""),"",IFERROR(INDEX('Jüri Puan Girişi'!$A$6:$BF$55,$P141,13+($Q141-1)*9+7),""))</f>
        <v/>
      </c>
      <c r="J141" s="21" t="str">
        <f aca="false">IF($A141="","",IF($P141="","",IFERROR(INDEX('Jüri Puan Girişi'!$M$6:$M$55,$P141),"")))</f>
        <v/>
      </c>
      <c r="K141" s="21" t="str">
        <f aca="false">IF(OR($A141="",$P141="",$Q141=""),"",IFERROR(INDEX('Jüri Puan Girişi'!$A$6:$BF$55,$P141,13+($Q141-1)*9+8),""))</f>
        <v/>
      </c>
      <c r="L141" s="21" t="str">
        <f aca="false">IF(OR($A141="",$P141="",$Q141=""),"",IFERROR(INDEX('Jüri Puan Girişi'!$A$6:$BF$55,$P141,13+($Q141-1)*9+9),""))</f>
        <v/>
      </c>
      <c r="M141" s="21" t="str">
        <f aca="false">IF($A141="","",IF(OR($D141="",$E141="",$F141="",$L141="",AND('Danışman Puan Girişi'!$AD141&lt;&gt;"Evet",$G141="")),"",ROUND($D141*Kılavuz!$C$31+$E141*Kılavuz!$C$32+$F141*Kılavuz!$C$33+(IF('Danışman Puan Girişi'!$AD141="Evet",0,$G141))*Kılavuz!$C$34+$L141*Kılavuz!$C$35,2)))</f>
        <v/>
      </c>
      <c r="N141" s="23" t="str">
        <f aca="false">IF($A141="","",IF($Q141&gt;4,"Kapasite dışı: projede 4’ten fazla öğrenci",IF(OR(COUNTIF('Öğrenci Listesi'!$A$4:$A$253,$A141)&lt;3,COUNTIF('Öğrenci Listesi'!$A$4:$A$253,$A141)&gt;4),"Grup büyüklüğü 3–4 aralığı dışında",IF($B141="","Öğrenci No eksik",IF($C141="","Ad Soyad eksik",IF($D141="","Ara Rapor puanları eksik",IF($E141="","Ara Sunum puanları eksik",IF($F141="","Süreç Takibi puanları eksik",IF(AND('Danışman Puan Girişi'!$AD141&lt;&gt;"Evet",$G141=""),"Final Raporu puanları eksik",IF($L141="",IF(AND($I141="",$K141=""),"Final Sunumu jüri puanları eksik",IF($I141="","Final Sunumu – Jüri 1 puanları eksik","Final Sunumu – Jüri 2 puanları eksik")),IF(AND('Danışman Puan Girişi'!$AD141="Evet",$R141="Katılmadı"),"Tamamlandı (Final Raporu teslim edilmedi: 0 puan; Final Sunumu'na katılmadı: 0 puan)",IF('Danışman Puan Girişi'!$AD141="Evet","Tamamlandı (Final Raporu teslim edilmedi: 0 puan)",IF($R141="Katılmadı","Tamamlandı (Final Sunumu'na katılmadı: 0 puan)","Tamamlandı")))))))))))))</f>
        <v/>
      </c>
      <c r="O141" s="21" t="str">
        <f aca="false">IF($A141="","",$A141&amp;"#"&amp;$Q141)</f>
        <v/>
      </c>
      <c r="P141" s="21" t="str">
        <f aca="false">IF($A141="","",IFERROR(MATCH($A141,'Jüri Puan Girişi'!$A$6:$A$55,0),""))</f>
        <v/>
      </c>
      <c r="Q141" s="21" t="str">
        <f aca="false">IF($A141="","",COUNTIF('Öğrenci Listesi'!$A$4:$A141,'Öğrenci Listesi'!$A141))</f>
        <v/>
      </c>
      <c r="R141" s="21" t="str">
        <f aca="false">IF(OR($A141="",$P141="",$Q141=""),"",IFERROR(INDEX('Jüri Puan Girişi'!$A$6:$BF$55,$P141,13+($Q141-1)*9+2),""))</f>
        <v/>
      </c>
    </row>
    <row r="142" customFormat="false" ht="19.5" hidden="false" customHeight="true" outlineLevel="0" collapsed="false">
      <c r="A142" s="21" t="str">
        <f aca="false">IF('Öğrenci Listesi'!$A142="","",'Öğrenci Listesi'!$A142)</f>
        <v/>
      </c>
      <c r="B142" s="21" t="str">
        <f aca="false">IF('Öğrenci Listesi'!$A142="","",'Öğrenci Listesi'!$D142)</f>
        <v/>
      </c>
      <c r="C142" s="23" t="str">
        <f aca="false">IF('Öğrenci Listesi'!$A142="","",'Öğrenci Listesi'!$E142)</f>
        <v/>
      </c>
      <c r="D142" s="21" t="str">
        <f aca="false">IF($A142="","",'Danışman Puan Girişi'!$I142)</f>
        <v/>
      </c>
      <c r="E142" s="21" t="str">
        <f aca="false">IF($A142="","",'Danışman Puan Girişi'!$O142)</f>
        <v/>
      </c>
      <c r="F142" s="21" t="str">
        <f aca="false">IF($A142="","",'Danışman Puan Girişi'!$T142)</f>
        <v/>
      </c>
      <c r="G142" s="21" t="str">
        <f aca="false">IF($A142="","",'Danışman Puan Girişi'!$AB142)</f>
        <v/>
      </c>
      <c r="H142" s="21" t="str">
        <f aca="false">IF($A142="","",IF($P142="","",IFERROR(INDEX('Jüri Puan Girişi'!$I$6:$I$55,$P142),"")))</f>
        <v/>
      </c>
      <c r="I142" s="21" t="str">
        <f aca="false">IF(OR($A142="",$P142="",$Q142=""),"",IFERROR(INDEX('Jüri Puan Girişi'!$A$6:$BF$55,$P142,13+($Q142-1)*9+7),""))</f>
        <v/>
      </c>
      <c r="J142" s="21" t="str">
        <f aca="false">IF($A142="","",IF($P142="","",IFERROR(INDEX('Jüri Puan Girişi'!$M$6:$M$55,$P142),"")))</f>
        <v/>
      </c>
      <c r="K142" s="21" t="str">
        <f aca="false">IF(OR($A142="",$P142="",$Q142=""),"",IFERROR(INDEX('Jüri Puan Girişi'!$A$6:$BF$55,$P142,13+($Q142-1)*9+8),""))</f>
        <v/>
      </c>
      <c r="L142" s="21" t="str">
        <f aca="false">IF(OR($A142="",$P142="",$Q142=""),"",IFERROR(INDEX('Jüri Puan Girişi'!$A$6:$BF$55,$P142,13+($Q142-1)*9+9),""))</f>
        <v/>
      </c>
      <c r="M142" s="21" t="str">
        <f aca="false">IF($A142="","",IF(OR($D142="",$E142="",$F142="",$L142="",AND('Danışman Puan Girişi'!$AD142&lt;&gt;"Evet",$G142="")),"",ROUND($D142*Kılavuz!$C$31+$E142*Kılavuz!$C$32+$F142*Kılavuz!$C$33+(IF('Danışman Puan Girişi'!$AD142="Evet",0,$G142))*Kılavuz!$C$34+$L142*Kılavuz!$C$35,2)))</f>
        <v/>
      </c>
      <c r="N142" s="23" t="str">
        <f aca="false">IF($A142="","",IF($Q142&gt;4,"Kapasite dışı: projede 4’ten fazla öğrenci",IF(OR(COUNTIF('Öğrenci Listesi'!$A$4:$A$253,$A142)&lt;3,COUNTIF('Öğrenci Listesi'!$A$4:$A$253,$A142)&gt;4),"Grup büyüklüğü 3–4 aralığı dışında",IF($B142="","Öğrenci No eksik",IF($C142="","Ad Soyad eksik",IF($D142="","Ara Rapor puanları eksik",IF($E142="","Ara Sunum puanları eksik",IF($F142="","Süreç Takibi puanları eksik",IF(AND('Danışman Puan Girişi'!$AD142&lt;&gt;"Evet",$G142=""),"Final Raporu puanları eksik",IF($L142="",IF(AND($I142="",$K142=""),"Final Sunumu jüri puanları eksik",IF($I142="","Final Sunumu – Jüri 1 puanları eksik","Final Sunumu – Jüri 2 puanları eksik")),IF(AND('Danışman Puan Girişi'!$AD142="Evet",$R142="Katılmadı"),"Tamamlandı (Final Raporu teslim edilmedi: 0 puan; Final Sunumu'na katılmadı: 0 puan)",IF('Danışman Puan Girişi'!$AD142="Evet","Tamamlandı (Final Raporu teslim edilmedi: 0 puan)",IF($R142="Katılmadı","Tamamlandı (Final Sunumu'na katılmadı: 0 puan)","Tamamlandı")))))))))))))</f>
        <v/>
      </c>
      <c r="O142" s="21" t="str">
        <f aca="false">IF($A142="","",$A142&amp;"#"&amp;$Q142)</f>
        <v/>
      </c>
      <c r="P142" s="21" t="str">
        <f aca="false">IF($A142="","",IFERROR(MATCH($A142,'Jüri Puan Girişi'!$A$6:$A$55,0),""))</f>
        <v/>
      </c>
      <c r="Q142" s="21" t="str">
        <f aca="false">IF($A142="","",COUNTIF('Öğrenci Listesi'!$A$4:$A142,'Öğrenci Listesi'!$A142))</f>
        <v/>
      </c>
      <c r="R142" s="21" t="str">
        <f aca="false">IF(OR($A142="",$P142="",$Q142=""),"",IFERROR(INDEX('Jüri Puan Girişi'!$A$6:$BF$55,$P142,13+($Q142-1)*9+2),""))</f>
        <v/>
      </c>
    </row>
    <row r="143" customFormat="false" ht="19.5" hidden="false" customHeight="true" outlineLevel="0" collapsed="false">
      <c r="A143" s="21" t="str">
        <f aca="false">IF('Öğrenci Listesi'!$A143="","",'Öğrenci Listesi'!$A143)</f>
        <v/>
      </c>
      <c r="B143" s="21" t="str">
        <f aca="false">IF('Öğrenci Listesi'!$A143="","",'Öğrenci Listesi'!$D143)</f>
        <v/>
      </c>
      <c r="C143" s="23" t="str">
        <f aca="false">IF('Öğrenci Listesi'!$A143="","",'Öğrenci Listesi'!$E143)</f>
        <v/>
      </c>
      <c r="D143" s="21" t="str">
        <f aca="false">IF($A143="","",'Danışman Puan Girişi'!$I143)</f>
        <v/>
      </c>
      <c r="E143" s="21" t="str">
        <f aca="false">IF($A143="","",'Danışman Puan Girişi'!$O143)</f>
        <v/>
      </c>
      <c r="F143" s="21" t="str">
        <f aca="false">IF($A143="","",'Danışman Puan Girişi'!$T143)</f>
        <v/>
      </c>
      <c r="G143" s="21" t="str">
        <f aca="false">IF($A143="","",'Danışman Puan Girişi'!$AB143)</f>
        <v/>
      </c>
      <c r="H143" s="21" t="str">
        <f aca="false">IF($A143="","",IF($P143="","",IFERROR(INDEX('Jüri Puan Girişi'!$I$6:$I$55,$P143),"")))</f>
        <v/>
      </c>
      <c r="I143" s="21" t="str">
        <f aca="false">IF(OR($A143="",$P143="",$Q143=""),"",IFERROR(INDEX('Jüri Puan Girişi'!$A$6:$BF$55,$P143,13+($Q143-1)*9+7),""))</f>
        <v/>
      </c>
      <c r="J143" s="21" t="str">
        <f aca="false">IF($A143="","",IF($P143="","",IFERROR(INDEX('Jüri Puan Girişi'!$M$6:$M$55,$P143),"")))</f>
        <v/>
      </c>
      <c r="K143" s="21" t="str">
        <f aca="false">IF(OR($A143="",$P143="",$Q143=""),"",IFERROR(INDEX('Jüri Puan Girişi'!$A$6:$BF$55,$P143,13+($Q143-1)*9+8),""))</f>
        <v/>
      </c>
      <c r="L143" s="21" t="str">
        <f aca="false">IF(OR($A143="",$P143="",$Q143=""),"",IFERROR(INDEX('Jüri Puan Girişi'!$A$6:$BF$55,$P143,13+($Q143-1)*9+9),""))</f>
        <v/>
      </c>
      <c r="M143" s="21" t="str">
        <f aca="false">IF($A143="","",IF(OR($D143="",$E143="",$F143="",$L143="",AND('Danışman Puan Girişi'!$AD143&lt;&gt;"Evet",$G143="")),"",ROUND($D143*Kılavuz!$C$31+$E143*Kılavuz!$C$32+$F143*Kılavuz!$C$33+(IF('Danışman Puan Girişi'!$AD143="Evet",0,$G143))*Kılavuz!$C$34+$L143*Kılavuz!$C$35,2)))</f>
        <v/>
      </c>
      <c r="N143" s="23" t="str">
        <f aca="false">IF($A143="","",IF($Q143&gt;4,"Kapasite dışı: projede 4’ten fazla öğrenci",IF(OR(COUNTIF('Öğrenci Listesi'!$A$4:$A$253,$A143)&lt;3,COUNTIF('Öğrenci Listesi'!$A$4:$A$253,$A143)&gt;4),"Grup büyüklüğü 3–4 aralığı dışında",IF($B143="","Öğrenci No eksik",IF($C143="","Ad Soyad eksik",IF($D143="","Ara Rapor puanları eksik",IF($E143="","Ara Sunum puanları eksik",IF($F143="","Süreç Takibi puanları eksik",IF(AND('Danışman Puan Girişi'!$AD143&lt;&gt;"Evet",$G143=""),"Final Raporu puanları eksik",IF($L143="",IF(AND($I143="",$K143=""),"Final Sunumu jüri puanları eksik",IF($I143="","Final Sunumu – Jüri 1 puanları eksik","Final Sunumu – Jüri 2 puanları eksik")),IF(AND('Danışman Puan Girişi'!$AD143="Evet",$R143="Katılmadı"),"Tamamlandı (Final Raporu teslim edilmedi: 0 puan; Final Sunumu'na katılmadı: 0 puan)",IF('Danışman Puan Girişi'!$AD143="Evet","Tamamlandı (Final Raporu teslim edilmedi: 0 puan)",IF($R143="Katılmadı","Tamamlandı (Final Sunumu'na katılmadı: 0 puan)","Tamamlandı")))))))))))))</f>
        <v/>
      </c>
      <c r="O143" s="21" t="str">
        <f aca="false">IF($A143="","",$A143&amp;"#"&amp;$Q143)</f>
        <v/>
      </c>
      <c r="P143" s="21" t="str">
        <f aca="false">IF($A143="","",IFERROR(MATCH($A143,'Jüri Puan Girişi'!$A$6:$A$55,0),""))</f>
        <v/>
      </c>
      <c r="Q143" s="21" t="str">
        <f aca="false">IF($A143="","",COUNTIF('Öğrenci Listesi'!$A$4:$A143,'Öğrenci Listesi'!$A143))</f>
        <v/>
      </c>
      <c r="R143" s="21" t="str">
        <f aca="false">IF(OR($A143="",$P143="",$Q143=""),"",IFERROR(INDEX('Jüri Puan Girişi'!$A$6:$BF$55,$P143,13+($Q143-1)*9+2),""))</f>
        <v/>
      </c>
    </row>
    <row r="144" customFormat="false" ht="19.5" hidden="false" customHeight="true" outlineLevel="0" collapsed="false">
      <c r="A144" s="21" t="str">
        <f aca="false">IF('Öğrenci Listesi'!$A144="","",'Öğrenci Listesi'!$A144)</f>
        <v/>
      </c>
      <c r="B144" s="21" t="str">
        <f aca="false">IF('Öğrenci Listesi'!$A144="","",'Öğrenci Listesi'!$D144)</f>
        <v/>
      </c>
      <c r="C144" s="23" t="str">
        <f aca="false">IF('Öğrenci Listesi'!$A144="","",'Öğrenci Listesi'!$E144)</f>
        <v/>
      </c>
      <c r="D144" s="21" t="str">
        <f aca="false">IF($A144="","",'Danışman Puan Girişi'!$I144)</f>
        <v/>
      </c>
      <c r="E144" s="21" t="str">
        <f aca="false">IF($A144="","",'Danışman Puan Girişi'!$O144)</f>
        <v/>
      </c>
      <c r="F144" s="21" t="str">
        <f aca="false">IF($A144="","",'Danışman Puan Girişi'!$T144)</f>
        <v/>
      </c>
      <c r="G144" s="21" t="str">
        <f aca="false">IF($A144="","",'Danışman Puan Girişi'!$AB144)</f>
        <v/>
      </c>
      <c r="H144" s="21" t="str">
        <f aca="false">IF($A144="","",IF($P144="","",IFERROR(INDEX('Jüri Puan Girişi'!$I$6:$I$55,$P144),"")))</f>
        <v/>
      </c>
      <c r="I144" s="21" t="str">
        <f aca="false">IF(OR($A144="",$P144="",$Q144=""),"",IFERROR(INDEX('Jüri Puan Girişi'!$A$6:$BF$55,$P144,13+($Q144-1)*9+7),""))</f>
        <v/>
      </c>
      <c r="J144" s="21" t="str">
        <f aca="false">IF($A144="","",IF($P144="","",IFERROR(INDEX('Jüri Puan Girişi'!$M$6:$M$55,$P144),"")))</f>
        <v/>
      </c>
      <c r="K144" s="21" t="str">
        <f aca="false">IF(OR($A144="",$P144="",$Q144=""),"",IFERROR(INDEX('Jüri Puan Girişi'!$A$6:$BF$55,$P144,13+($Q144-1)*9+8),""))</f>
        <v/>
      </c>
      <c r="L144" s="21" t="str">
        <f aca="false">IF(OR($A144="",$P144="",$Q144=""),"",IFERROR(INDEX('Jüri Puan Girişi'!$A$6:$BF$55,$P144,13+($Q144-1)*9+9),""))</f>
        <v/>
      </c>
      <c r="M144" s="21" t="str">
        <f aca="false">IF($A144="","",IF(OR($D144="",$E144="",$F144="",$L144="",AND('Danışman Puan Girişi'!$AD144&lt;&gt;"Evet",$G144="")),"",ROUND($D144*Kılavuz!$C$31+$E144*Kılavuz!$C$32+$F144*Kılavuz!$C$33+(IF('Danışman Puan Girişi'!$AD144="Evet",0,$G144))*Kılavuz!$C$34+$L144*Kılavuz!$C$35,2)))</f>
        <v/>
      </c>
      <c r="N144" s="23" t="str">
        <f aca="false">IF($A144="","",IF($Q144&gt;4,"Kapasite dışı: projede 4’ten fazla öğrenci",IF(OR(COUNTIF('Öğrenci Listesi'!$A$4:$A$253,$A144)&lt;3,COUNTIF('Öğrenci Listesi'!$A$4:$A$253,$A144)&gt;4),"Grup büyüklüğü 3–4 aralığı dışında",IF($B144="","Öğrenci No eksik",IF($C144="","Ad Soyad eksik",IF($D144="","Ara Rapor puanları eksik",IF($E144="","Ara Sunum puanları eksik",IF($F144="","Süreç Takibi puanları eksik",IF(AND('Danışman Puan Girişi'!$AD144&lt;&gt;"Evet",$G144=""),"Final Raporu puanları eksik",IF($L144="",IF(AND($I144="",$K144=""),"Final Sunumu jüri puanları eksik",IF($I144="","Final Sunumu – Jüri 1 puanları eksik","Final Sunumu – Jüri 2 puanları eksik")),IF(AND('Danışman Puan Girişi'!$AD144="Evet",$R144="Katılmadı"),"Tamamlandı (Final Raporu teslim edilmedi: 0 puan; Final Sunumu'na katılmadı: 0 puan)",IF('Danışman Puan Girişi'!$AD144="Evet","Tamamlandı (Final Raporu teslim edilmedi: 0 puan)",IF($R144="Katılmadı","Tamamlandı (Final Sunumu'na katılmadı: 0 puan)","Tamamlandı")))))))))))))</f>
        <v/>
      </c>
      <c r="O144" s="21" t="str">
        <f aca="false">IF($A144="","",$A144&amp;"#"&amp;$Q144)</f>
        <v/>
      </c>
      <c r="P144" s="21" t="str">
        <f aca="false">IF($A144="","",IFERROR(MATCH($A144,'Jüri Puan Girişi'!$A$6:$A$55,0),""))</f>
        <v/>
      </c>
      <c r="Q144" s="21" t="str">
        <f aca="false">IF($A144="","",COUNTIF('Öğrenci Listesi'!$A$4:$A144,'Öğrenci Listesi'!$A144))</f>
        <v/>
      </c>
      <c r="R144" s="21" t="str">
        <f aca="false">IF(OR($A144="",$P144="",$Q144=""),"",IFERROR(INDEX('Jüri Puan Girişi'!$A$6:$BF$55,$P144,13+($Q144-1)*9+2),""))</f>
        <v/>
      </c>
    </row>
    <row r="145" customFormat="false" ht="19.5" hidden="false" customHeight="true" outlineLevel="0" collapsed="false">
      <c r="A145" s="21" t="str">
        <f aca="false">IF('Öğrenci Listesi'!$A145="","",'Öğrenci Listesi'!$A145)</f>
        <v/>
      </c>
      <c r="B145" s="21" t="str">
        <f aca="false">IF('Öğrenci Listesi'!$A145="","",'Öğrenci Listesi'!$D145)</f>
        <v/>
      </c>
      <c r="C145" s="23" t="str">
        <f aca="false">IF('Öğrenci Listesi'!$A145="","",'Öğrenci Listesi'!$E145)</f>
        <v/>
      </c>
      <c r="D145" s="21" t="str">
        <f aca="false">IF($A145="","",'Danışman Puan Girişi'!$I145)</f>
        <v/>
      </c>
      <c r="E145" s="21" t="str">
        <f aca="false">IF($A145="","",'Danışman Puan Girişi'!$O145)</f>
        <v/>
      </c>
      <c r="F145" s="21" t="str">
        <f aca="false">IF($A145="","",'Danışman Puan Girişi'!$T145)</f>
        <v/>
      </c>
      <c r="G145" s="21" t="str">
        <f aca="false">IF($A145="","",'Danışman Puan Girişi'!$AB145)</f>
        <v/>
      </c>
      <c r="H145" s="21" t="str">
        <f aca="false">IF($A145="","",IF($P145="","",IFERROR(INDEX('Jüri Puan Girişi'!$I$6:$I$55,$P145),"")))</f>
        <v/>
      </c>
      <c r="I145" s="21" t="str">
        <f aca="false">IF(OR($A145="",$P145="",$Q145=""),"",IFERROR(INDEX('Jüri Puan Girişi'!$A$6:$BF$55,$P145,13+($Q145-1)*9+7),""))</f>
        <v/>
      </c>
      <c r="J145" s="21" t="str">
        <f aca="false">IF($A145="","",IF($P145="","",IFERROR(INDEX('Jüri Puan Girişi'!$M$6:$M$55,$P145),"")))</f>
        <v/>
      </c>
      <c r="K145" s="21" t="str">
        <f aca="false">IF(OR($A145="",$P145="",$Q145=""),"",IFERROR(INDEX('Jüri Puan Girişi'!$A$6:$BF$55,$P145,13+($Q145-1)*9+8),""))</f>
        <v/>
      </c>
      <c r="L145" s="21" t="str">
        <f aca="false">IF(OR($A145="",$P145="",$Q145=""),"",IFERROR(INDEX('Jüri Puan Girişi'!$A$6:$BF$55,$P145,13+($Q145-1)*9+9),""))</f>
        <v/>
      </c>
      <c r="M145" s="21" t="str">
        <f aca="false">IF($A145="","",IF(OR($D145="",$E145="",$F145="",$L145="",AND('Danışman Puan Girişi'!$AD145&lt;&gt;"Evet",$G145="")),"",ROUND($D145*Kılavuz!$C$31+$E145*Kılavuz!$C$32+$F145*Kılavuz!$C$33+(IF('Danışman Puan Girişi'!$AD145="Evet",0,$G145))*Kılavuz!$C$34+$L145*Kılavuz!$C$35,2)))</f>
        <v/>
      </c>
      <c r="N145" s="23" t="str">
        <f aca="false">IF($A145="","",IF($Q145&gt;4,"Kapasite dışı: projede 4’ten fazla öğrenci",IF(OR(COUNTIF('Öğrenci Listesi'!$A$4:$A$253,$A145)&lt;3,COUNTIF('Öğrenci Listesi'!$A$4:$A$253,$A145)&gt;4),"Grup büyüklüğü 3–4 aralığı dışında",IF($B145="","Öğrenci No eksik",IF($C145="","Ad Soyad eksik",IF($D145="","Ara Rapor puanları eksik",IF($E145="","Ara Sunum puanları eksik",IF($F145="","Süreç Takibi puanları eksik",IF(AND('Danışman Puan Girişi'!$AD145&lt;&gt;"Evet",$G145=""),"Final Raporu puanları eksik",IF($L145="",IF(AND($I145="",$K145=""),"Final Sunumu jüri puanları eksik",IF($I145="","Final Sunumu – Jüri 1 puanları eksik","Final Sunumu – Jüri 2 puanları eksik")),IF(AND('Danışman Puan Girişi'!$AD145="Evet",$R145="Katılmadı"),"Tamamlandı (Final Raporu teslim edilmedi: 0 puan; Final Sunumu'na katılmadı: 0 puan)",IF('Danışman Puan Girişi'!$AD145="Evet","Tamamlandı (Final Raporu teslim edilmedi: 0 puan)",IF($R145="Katılmadı","Tamamlandı (Final Sunumu'na katılmadı: 0 puan)","Tamamlandı")))))))))))))</f>
        <v/>
      </c>
      <c r="O145" s="21" t="str">
        <f aca="false">IF($A145="","",$A145&amp;"#"&amp;$Q145)</f>
        <v/>
      </c>
      <c r="P145" s="21" t="str">
        <f aca="false">IF($A145="","",IFERROR(MATCH($A145,'Jüri Puan Girişi'!$A$6:$A$55,0),""))</f>
        <v/>
      </c>
      <c r="Q145" s="21" t="str">
        <f aca="false">IF($A145="","",COUNTIF('Öğrenci Listesi'!$A$4:$A145,'Öğrenci Listesi'!$A145))</f>
        <v/>
      </c>
      <c r="R145" s="21" t="str">
        <f aca="false">IF(OR($A145="",$P145="",$Q145=""),"",IFERROR(INDEX('Jüri Puan Girişi'!$A$6:$BF$55,$P145,13+($Q145-1)*9+2),""))</f>
        <v/>
      </c>
    </row>
    <row r="146" customFormat="false" ht="19.5" hidden="false" customHeight="true" outlineLevel="0" collapsed="false">
      <c r="A146" s="21" t="str">
        <f aca="false">IF('Öğrenci Listesi'!$A146="","",'Öğrenci Listesi'!$A146)</f>
        <v/>
      </c>
      <c r="B146" s="21" t="str">
        <f aca="false">IF('Öğrenci Listesi'!$A146="","",'Öğrenci Listesi'!$D146)</f>
        <v/>
      </c>
      <c r="C146" s="23" t="str">
        <f aca="false">IF('Öğrenci Listesi'!$A146="","",'Öğrenci Listesi'!$E146)</f>
        <v/>
      </c>
      <c r="D146" s="21" t="str">
        <f aca="false">IF($A146="","",'Danışman Puan Girişi'!$I146)</f>
        <v/>
      </c>
      <c r="E146" s="21" t="str">
        <f aca="false">IF($A146="","",'Danışman Puan Girişi'!$O146)</f>
        <v/>
      </c>
      <c r="F146" s="21" t="str">
        <f aca="false">IF($A146="","",'Danışman Puan Girişi'!$T146)</f>
        <v/>
      </c>
      <c r="G146" s="21" t="str">
        <f aca="false">IF($A146="","",'Danışman Puan Girişi'!$AB146)</f>
        <v/>
      </c>
      <c r="H146" s="21" t="str">
        <f aca="false">IF($A146="","",IF($P146="","",IFERROR(INDEX('Jüri Puan Girişi'!$I$6:$I$55,$P146),"")))</f>
        <v/>
      </c>
      <c r="I146" s="21" t="str">
        <f aca="false">IF(OR($A146="",$P146="",$Q146=""),"",IFERROR(INDEX('Jüri Puan Girişi'!$A$6:$BF$55,$P146,13+($Q146-1)*9+7),""))</f>
        <v/>
      </c>
      <c r="J146" s="21" t="str">
        <f aca="false">IF($A146="","",IF($P146="","",IFERROR(INDEX('Jüri Puan Girişi'!$M$6:$M$55,$P146),"")))</f>
        <v/>
      </c>
      <c r="K146" s="21" t="str">
        <f aca="false">IF(OR($A146="",$P146="",$Q146=""),"",IFERROR(INDEX('Jüri Puan Girişi'!$A$6:$BF$55,$P146,13+($Q146-1)*9+8),""))</f>
        <v/>
      </c>
      <c r="L146" s="21" t="str">
        <f aca="false">IF(OR($A146="",$P146="",$Q146=""),"",IFERROR(INDEX('Jüri Puan Girişi'!$A$6:$BF$55,$P146,13+($Q146-1)*9+9),""))</f>
        <v/>
      </c>
      <c r="M146" s="21" t="str">
        <f aca="false">IF($A146="","",IF(OR($D146="",$E146="",$F146="",$L146="",AND('Danışman Puan Girişi'!$AD146&lt;&gt;"Evet",$G146="")),"",ROUND($D146*Kılavuz!$C$31+$E146*Kılavuz!$C$32+$F146*Kılavuz!$C$33+(IF('Danışman Puan Girişi'!$AD146="Evet",0,$G146))*Kılavuz!$C$34+$L146*Kılavuz!$C$35,2)))</f>
        <v/>
      </c>
      <c r="N146" s="23" t="str">
        <f aca="false">IF($A146="","",IF($Q146&gt;4,"Kapasite dışı: projede 4’ten fazla öğrenci",IF(OR(COUNTIF('Öğrenci Listesi'!$A$4:$A$253,$A146)&lt;3,COUNTIF('Öğrenci Listesi'!$A$4:$A$253,$A146)&gt;4),"Grup büyüklüğü 3–4 aralığı dışında",IF($B146="","Öğrenci No eksik",IF($C146="","Ad Soyad eksik",IF($D146="","Ara Rapor puanları eksik",IF($E146="","Ara Sunum puanları eksik",IF($F146="","Süreç Takibi puanları eksik",IF(AND('Danışman Puan Girişi'!$AD146&lt;&gt;"Evet",$G146=""),"Final Raporu puanları eksik",IF($L146="",IF(AND($I146="",$K146=""),"Final Sunumu jüri puanları eksik",IF($I146="","Final Sunumu – Jüri 1 puanları eksik","Final Sunumu – Jüri 2 puanları eksik")),IF(AND('Danışman Puan Girişi'!$AD146="Evet",$R146="Katılmadı"),"Tamamlandı (Final Raporu teslim edilmedi: 0 puan; Final Sunumu'na katılmadı: 0 puan)",IF('Danışman Puan Girişi'!$AD146="Evet","Tamamlandı (Final Raporu teslim edilmedi: 0 puan)",IF($R146="Katılmadı","Tamamlandı (Final Sunumu'na katılmadı: 0 puan)","Tamamlandı")))))))))))))</f>
        <v/>
      </c>
      <c r="O146" s="21" t="str">
        <f aca="false">IF($A146="","",$A146&amp;"#"&amp;$Q146)</f>
        <v/>
      </c>
      <c r="P146" s="21" t="str">
        <f aca="false">IF($A146="","",IFERROR(MATCH($A146,'Jüri Puan Girişi'!$A$6:$A$55,0),""))</f>
        <v/>
      </c>
      <c r="Q146" s="21" t="str">
        <f aca="false">IF($A146="","",COUNTIF('Öğrenci Listesi'!$A$4:$A146,'Öğrenci Listesi'!$A146))</f>
        <v/>
      </c>
      <c r="R146" s="21" t="str">
        <f aca="false">IF(OR($A146="",$P146="",$Q146=""),"",IFERROR(INDEX('Jüri Puan Girişi'!$A$6:$BF$55,$P146,13+($Q146-1)*9+2),""))</f>
        <v/>
      </c>
    </row>
    <row r="147" customFormat="false" ht="19.5" hidden="false" customHeight="true" outlineLevel="0" collapsed="false">
      <c r="A147" s="21" t="str">
        <f aca="false">IF('Öğrenci Listesi'!$A147="","",'Öğrenci Listesi'!$A147)</f>
        <v/>
      </c>
      <c r="B147" s="21" t="str">
        <f aca="false">IF('Öğrenci Listesi'!$A147="","",'Öğrenci Listesi'!$D147)</f>
        <v/>
      </c>
      <c r="C147" s="23" t="str">
        <f aca="false">IF('Öğrenci Listesi'!$A147="","",'Öğrenci Listesi'!$E147)</f>
        <v/>
      </c>
      <c r="D147" s="21" t="str">
        <f aca="false">IF($A147="","",'Danışman Puan Girişi'!$I147)</f>
        <v/>
      </c>
      <c r="E147" s="21" t="str">
        <f aca="false">IF($A147="","",'Danışman Puan Girişi'!$O147)</f>
        <v/>
      </c>
      <c r="F147" s="21" t="str">
        <f aca="false">IF($A147="","",'Danışman Puan Girişi'!$T147)</f>
        <v/>
      </c>
      <c r="G147" s="21" t="str">
        <f aca="false">IF($A147="","",'Danışman Puan Girişi'!$AB147)</f>
        <v/>
      </c>
      <c r="H147" s="21" t="str">
        <f aca="false">IF($A147="","",IF($P147="","",IFERROR(INDEX('Jüri Puan Girişi'!$I$6:$I$55,$P147),"")))</f>
        <v/>
      </c>
      <c r="I147" s="21" t="str">
        <f aca="false">IF(OR($A147="",$P147="",$Q147=""),"",IFERROR(INDEX('Jüri Puan Girişi'!$A$6:$BF$55,$P147,13+($Q147-1)*9+7),""))</f>
        <v/>
      </c>
      <c r="J147" s="21" t="str">
        <f aca="false">IF($A147="","",IF($P147="","",IFERROR(INDEX('Jüri Puan Girişi'!$M$6:$M$55,$P147),"")))</f>
        <v/>
      </c>
      <c r="K147" s="21" t="str">
        <f aca="false">IF(OR($A147="",$P147="",$Q147=""),"",IFERROR(INDEX('Jüri Puan Girişi'!$A$6:$BF$55,$P147,13+($Q147-1)*9+8),""))</f>
        <v/>
      </c>
      <c r="L147" s="21" t="str">
        <f aca="false">IF(OR($A147="",$P147="",$Q147=""),"",IFERROR(INDEX('Jüri Puan Girişi'!$A$6:$BF$55,$P147,13+($Q147-1)*9+9),""))</f>
        <v/>
      </c>
      <c r="M147" s="21" t="str">
        <f aca="false">IF($A147="","",IF(OR($D147="",$E147="",$F147="",$L147="",AND('Danışman Puan Girişi'!$AD147&lt;&gt;"Evet",$G147="")),"",ROUND($D147*Kılavuz!$C$31+$E147*Kılavuz!$C$32+$F147*Kılavuz!$C$33+(IF('Danışman Puan Girişi'!$AD147="Evet",0,$G147))*Kılavuz!$C$34+$L147*Kılavuz!$C$35,2)))</f>
        <v/>
      </c>
      <c r="N147" s="23" t="str">
        <f aca="false">IF($A147="","",IF($Q147&gt;4,"Kapasite dışı: projede 4’ten fazla öğrenci",IF(OR(COUNTIF('Öğrenci Listesi'!$A$4:$A$253,$A147)&lt;3,COUNTIF('Öğrenci Listesi'!$A$4:$A$253,$A147)&gt;4),"Grup büyüklüğü 3–4 aralığı dışında",IF($B147="","Öğrenci No eksik",IF($C147="","Ad Soyad eksik",IF($D147="","Ara Rapor puanları eksik",IF($E147="","Ara Sunum puanları eksik",IF($F147="","Süreç Takibi puanları eksik",IF(AND('Danışman Puan Girişi'!$AD147&lt;&gt;"Evet",$G147=""),"Final Raporu puanları eksik",IF($L147="",IF(AND($I147="",$K147=""),"Final Sunumu jüri puanları eksik",IF($I147="","Final Sunumu – Jüri 1 puanları eksik","Final Sunumu – Jüri 2 puanları eksik")),IF(AND('Danışman Puan Girişi'!$AD147="Evet",$R147="Katılmadı"),"Tamamlandı (Final Raporu teslim edilmedi: 0 puan; Final Sunumu'na katılmadı: 0 puan)",IF('Danışman Puan Girişi'!$AD147="Evet","Tamamlandı (Final Raporu teslim edilmedi: 0 puan)",IF($R147="Katılmadı","Tamamlandı (Final Sunumu'na katılmadı: 0 puan)","Tamamlandı")))))))))))))</f>
        <v/>
      </c>
      <c r="O147" s="21" t="str">
        <f aca="false">IF($A147="","",$A147&amp;"#"&amp;$Q147)</f>
        <v/>
      </c>
      <c r="P147" s="21" t="str">
        <f aca="false">IF($A147="","",IFERROR(MATCH($A147,'Jüri Puan Girişi'!$A$6:$A$55,0),""))</f>
        <v/>
      </c>
      <c r="Q147" s="21" t="str">
        <f aca="false">IF($A147="","",COUNTIF('Öğrenci Listesi'!$A$4:$A147,'Öğrenci Listesi'!$A147))</f>
        <v/>
      </c>
      <c r="R147" s="21" t="str">
        <f aca="false">IF(OR($A147="",$P147="",$Q147=""),"",IFERROR(INDEX('Jüri Puan Girişi'!$A$6:$BF$55,$P147,13+($Q147-1)*9+2),""))</f>
        <v/>
      </c>
    </row>
    <row r="148" customFormat="false" ht="19.5" hidden="false" customHeight="true" outlineLevel="0" collapsed="false">
      <c r="A148" s="21" t="str">
        <f aca="false">IF('Öğrenci Listesi'!$A148="","",'Öğrenci Listesi'!$A148)</f>
        <v/>
      </c>
      <c r="B148" s="21" t="str">
        <f aca="false">IF('Öğrenci Listesi'!$A148="","",'Öğrenci Listesi'!$D148)</f>
        <v/>
      </c>
      <c r="C148" s="23" t="str">
        <f aca="false">IF('Öğrenci Listesi'!$A148="","",'Öğrenci Listesi'!$E148)</f>
        <v/>
      </c>
      <c r="D148" s="21" t="str">
        <f aca="false">IF($A148="","",'Danışman Puan Girişi'!$I148)</f>
        <v/>
      </c>
      <c r="E148" s="21" t="str">
        <f aca="false">IF($A148="","",'Danışman Puan Girişi'!$O148)</f>
        <v/>
      </c>
      <c r="F148" s="21" t="str">
        <f aca="false">IF($A148="","",'Danışman Puan Girişi'!$T148)</f>
        <v/>
      </c>
      <c r="G148" s="21" t="str">
        <f aca="false">IF($A148="","",'Danışman Puan Girişi'!$AB148)</f>
        <v/>
      </c>
      <c r="H148" s="21" t="str">
        <f aca="false">IF($A148="","",IF($P148="","",IFERROR(INDEX('Jüri Puan Girişi'!$I$6:$I$55,$P148),"")))</f>
        <v/>
      </c>
      <c r="I148" s="21" t="str">
        <f aca="false">IF(OR($A148="",$P148="",$Q148=""),"",IFERROR(INDEX('Jüri Puan Girişi'!$A$6:$BF$55,$P148,13+($Q148-1)*9+7),""))</f>
        <v/>
      </c>
      <c r="J148" s="21" t="str">
        <f aca="false">IF($A148="","",IF($P148="","",IFERROR(INDEX('Jüri Puan Girişi'!$M$6:$M$55,$P148),"")))</f>
        <v/>
      </c>
      <c r="K148" s="21" t="str">
        <f aca="false">IF(OR($A148="",$P148="",$Q148=""),"",IFERROR(INDEX('Jüri Puan Girişi'!$A$6:$BF$55,$P148,13+($Q148-1)*9+8),""))</f>
        <v/>
      </c>
      <c r="L148" s="21" t="str">
        <f aca="false">IF(OR($A148="",$P148="",$Q148=""),"",IFERROR(INDEX('Jüri Puan Girişi'!$A$6:$BF$55,$P148,13+($Q148-1)*9+9),""))</f>
        <v/>
      </c>
      <c r="M148" s="21" t="str">
        <f aca="false">IF($A148="","",IF(OR($D148="",$E148="",$F148="",$L148="",AND('Danışman Puan Girişi'!$AD148&lt;&gt;"Evet",$G148="")),"",ROUND($D148*Kılavuz!$C$31+$E148*Kılavuz!$C$32+$F148*Kılavuz!$C$33+(IF('Danışman Puan Girişi'!$AD148="Evet",0,$G148))*Kılavuz!$C$34+$L148*Kılavuz!$C$35,2)))</f>
        <v/>
      </c>
      <c r="N148" s="23" t="str">
        <f aca="false">IF($A148="","",IF($Q148&gt;4,"Kapasite dışı: projede 4’ten fazla öğrenci",IF(OR(COUNTIF('Öğrenci Listesi'!$A$4:$A$253,$A148)&lt;3,COUNTIF('Öğrenci Listesi'!$A$4:$A$253,$A148)&gt;4),"Grup büyüklüğü 3–4 aralığı dışında",IF($B148="","Öğrenci No eksik",IF($C148="","Ad Soyad eksik",IF($D148="","Ara Rapor puanları eksik",IF($E148="","Ara Sunum puanları eksik",IF($F148="","Süreç Takibi puanları eksik",IF(AND('Danışman Puan Girişi'!$AD148&lt;&gt;"Evet",$G148=""),"Final Raporu puanları eksik",IF($L148="",IF(AND($I148="",$K148=""),"Final Sunumu jüri puanları eksik",IF($I148="","Final Sunumu – Jüri 1 puanları eksik","Final Sunumu – Jüri 2 puanları eksik")),IF(AND('Danışman Puan Girişi'!$AD148="Evet",$R148="Katılmadı"),"Tamamlandı (Final Raporu teslim edilmedi: 0 puan; Final Sunumu'na katılmadı: 0 puan)",IF('Danışman Puan Girişi'!$AD148="Evet","Tamamlandı (Final Raporu teslim edilmedi: 0 puan)",IF($R148="Katılmadı","Tamamlandı (Final Sunumu'na katılmadı: 0 puan)","Tamamlandı")))))))))))))</f>
        <v/>
      </c>
      <c r="O148" s="21" t="str">
        <f aca="false">IF($A148="","",$A148&amp;"#"&amp;$Q148)</f>
        <v/>
      </c>
      <c r="P148" s="21" t="str">
        <f aca="false">IF($A148="","",IFERROR(MATCH($A148,'Jüri Puan Girişi'!$A$6:$A$55,0),""))</f>
        <v/>
      </c>
      <c r="Q148" s="21" t="str">
        <f aca="false">IF($A148="","",COUNTIF('Öğrenci Listesi'!$A$4:$A148,'Öğrenci Listesi'!$A148))</f>
        <v/>
      </c>
      <c r="R148" s="21" t="str">
        <f aca="false">IF(OR($A148="",$P148="",$Q148=""),"",IFERROR(INDEX('Jüri Puan Girişi'!$A$6:$BF$55,$P148,13+($Q148-1)*9+2),""))</f>
        <v/>
      </c>
    </row>
    <row r="149" customFormat="false" ht="19.5" hidden="false" customHeight="true" outlineLevel="0" collapsed="false">
      <c r="A149" s="21" t="str">
        <f aca="false">IF('Öğrenci Listesi'!$A149="","",'Öğrenci Listesi'!$A149)</f>
        <v/>
      </c>
      <c r="B149" s="21" t="str">
        <f aca="false">IF('Öğrenci Listesi'!$A149="","",'Öğrenci Listesi'!$D149)</f>
        <v/>
      </c>
      <c r="C149" s="23" t="str">
        <f aca="false">IF('Öğrenci Listesi'!$A149="","",'Öğrenci Listesi'!$E149)</f>
        <v/>
      </c>
      <c r="D149" s="21" t="str">
        <f aca="false">IF($A149="","",'Danışman Puan Girişi'!$I149)</f>
        <v/>
      </c>
      <c r="E149" s="21" t="str">
        <f aca="false">IF($A149="","",'Danışman Puan Girişi'!$O149)</f>
        <v/>
      </c>
      <c r="F149" s="21" t="str">
        <f aca="false">IF($A149="","",'Danışman Puan Girişi'!$T149)</f>
        <v/>
      </c>
      <c r="G149" s="21" t="str">
        <f aca="false">IF($A149="","",'Danışman Puan Girişi'!$AB149)</f>
        <v/>
      </c>
      <c r="H149" s="21" t="str">
        <f aca="false">IF($A149="","",IF($P149="","",IFERROR(INDEX('Jüri Puan Girişi'!$I$6:$I$55,$P149),"")))</f>
        <v/>
      </c>
      <c r="I149" s="21" t="str">
        <f aca="false">IF(OR($A149="",$P149="",$Q149=""),"",IFERROR(INDEX('Jüri Puan Girişi'!$A$6:$BF$55,$P149,13+($Q149-1)*9+7),""))</f>
        <v/>
      </c>
      <c r="J149" s="21" t="str">
        <f aca="false">IF($A149="","",IF($P149="","",IFERROR(INDEX('Jüri Puan Girişi'!$M$6:$M$55,$P149),"")))</f>
        <v/>
      </c>
      <c r="K149" s="21" t="str">
        <f aca="false">IF(OR($A149="",$P149="",$Q149=""),"",IFERROR(INDEX('Jüri Puan Girişi'!$A$6:$BF$55,$P149,13+($Q149-1)*9+8),""))</f>
        <v/>
      </c>
      <c r="L149" s="21" t="str">
        <f aca="false">IF(OR($A149="",$P149="",$Q149=""),"",IFERROR(INDEX('Jüri Puan Girişi'!$A$6:$BF$55,$P149,13+($Q149-1)*9+9),""))</f>
        <v/>
      </c>
      <c r="M149" s="21" t="str">
        <f aca="false">IF($A149="","",IF(OR($D149="",$E149="",$F149="",$L149="",AND('Danışman Puan Girişi'!$AD149&lt;&gt;"Evet",$G149="")),"",ROUND($D149*Kılavuz!$C$31+$E149*Kılavuz!$C$32+$F149*Kılavuz!$C$33+(IF('Danışman Puan Girişi'!$AD149="Evet",0,$G149))*Kılavuz!$C$34+$L149*Kılavuz!$C$35,2)))</f>
        <v/>
      </c>
      <c r="N149" s="23" t="str">
        <f aca="false">IF($A149="","",IF($Q149&gt;4,"Kapasite dışı: projede 4’ten fazla öğrenci",IF(OR(COUNTIF('Öğrenci Listesi'!$A$4:$A$253,$A149)&lt;3,COUNTIF('Öğrenci Listesi'!$A$4:$A$253,$A149)&gt;4),"Grup büyüklüğü 3–4 aralığı dışında",IF($B149="","Öğrenci No eksik",IF($C149="","Ad Soyad eksik",IF($D149="","Ara Rapor puanları eksik",IF($E149="","Ara Sunum puanları eksik",IF($F149="","Süreç Takibi puanları eksik",IF(AND('Danışman Puan Girişi'!$AD149&lt;&gt;"Evet",$G149=""),"Final Raporu puanları eksik",IF($L149="",IF(AND($I149="",$K149=""),"Final Sunumu jüri puanları eksik",IF($I149="","Final Sunumu – Jüri 1 puanları eksik","Final Sunumu – Jüri 2 puanları eksik")),IF(AND('Danışman Puan Girişi'!$AD149="Evet",$R149="Katılmadı"),"Tamamlandı (Final Raporu teslim edilmedi: 0 puan; Final Sunumu'na katılmadı: 0 puan)",IF('Danışman Puan Girişi'!$AD149="Evet","Tamamlandı (Final Raporu teslim edilmedi: 0 puan)",IF($R149="Katılmadı","Tamamlandı (Final Sunumu'na katılmadı: 0 puan)","Tamamlandı")))))))))))))</f>
        <v/>
      </c>
      <c r="O149" s="21" t="str">
        <f aca="false">IF($A149="","",$A149&amp;"#"&amp;$Q149)</f>
        <v/>
      </c>
      <c r="P149" s="21" t="str">
        <f aca="false">IF($A149="","",IFERROR(MATCH($A149,'Jüri Puan Girişi'!$A$6:$A$55,0),""))</f>
        <v/>
      </c>
      <c r="Q149" s="21" t="str">
        <f aca="false">IF($A149="","",COUNTIF('Öğrenci Listesi'!$A$4:$A149,'Öğrenci Listesi'!$A149))</f>
        <v/>
      </c>
      <c r="R149" s="21" t="str">
        <f aca="false">IF(OR($A149="",$P149="",$Q149=""),"",IFERROR(INDEX('Jüri Puan Girişi'!$A$6:$BF$55,$P149,13+($Q149-1)*9+2),""))</f>
        <v/>
      </c>
    </row>
    <row r="150" customFormat="false" ht="19.5" hidden="false" customHeight="true" outlineLevel="0" collapsed="false">
      <c r="A150" s="21" t="str">
        <f aca="false">IF('Öğrenci Listesi'!$A150="","",'Öğrenci Listesi'!$A150)</f>
        <v/>
      </c>
      <c r="B150" s="21" t="str">
        <f aca="false">IF('Öğrenci Listesi'!$A150="","",'Öğrenci Listesi'!$D150)</f>
        <v/>
      </c>
      <c r="C150" s="23" t="str">
        <f aca="false">IF('Öğrenci Listesi'!$A150="","",'Öğrenci Listesi'!$E150)</f>
        <v/>
      </c>
      <c r="D150" s="21" t="str">
        <f aca="false">IF($A150="","",'Danışman Puan Girişi'!$I150)</f>
        <v/>
      </c>
      <c r="E150" s="21" t="str">
        <f aca="false">IF($A150="","",'Danışman Puan Girişi'!$O150)</f>
        <v/>
      </c>
      <c r="F150" s="21" t="str">
        <f aca="false">IF($A150="","",'Danışman Puan Girişi'!$T150)</f>
        <v/>
      </c>
      <c r="G150" s="21" t="str">
        <f aca="false">IF($A150="","",'Danışman Puan Girişi'!$AB150)</f>
        <v/>
      </c>
      <c r="H150" s="21" t="str">
        <f aca="false">IF($A150="","",IF($P150="","",IFERROR(INDEX('Jüri Puan Girişi'!$I$6:$I$55,$P150),"")))</f>
        <v/>
      </c>
      <c r="I150" s="21" t="str">
        <f aca="false">IF(OR($A150="",$P150="",$Q150=""),"",IFERROR(INDEX('Jüri Puan Girişi'!$A$6:$BF$55,$P150,13+($Q150-1)*9+7),""))</f>
        <v/>
      </c>
      <c r="J150" s="21" t="str">
        <f aca="false">IF($A150="","",IF($P150="","",IFERROR(INDEX('Jüri Puan Girişi'!$M$6:$M$55,$P150),"")))</f>
        <v/>
      </c>
      <c r="K150" s="21" t="str">
        <f aca="false">IF(OR($A150="",$P150="",$Q150=""),"",IFERROR(INDEX('Jüri Puan Girişi'!$A$6:$BF$55,$P150,13+($Q150-1)*9+8),""))</f>
        <v/>
      </c>
      <c r="L150" s="21" t="str">
        <f aca="false">IF(OR($A150="",$P150="",$Q150=""),"",IFERROR(INDEX('Jüri Puan Girişi'!$A$6:$BF$55,$P150,13+($Q150-1)*9+9),""))</f>
        <v/>
      </c>
      <c r="M150" s="21" t="str">
        <f aca="false">IF($A150="","",IF(OR($D150="",$E150="",$F150="",$L150="",AND('Danışman Puan Girişi'!$AD150&lt;&gt;"Evet",$G150="")),"",ROUND($D150*Kılavuz!$C$31+$E150*Kılavuz!$C$32+$F150*Kılavuz!$C$33+(IF('Danışman Puan Girişi'!$AD150="Evet",0,$G150))*Kılavuz!$C$34+$L150*Kılavuz!$C$35,2)))</f>
        <v/>
      </c>
      <c r="N150" s="23" t="str">
        <f aca="false">IF($A150="","",IF($Q150&gt;4,"Kapasite dışı: projede 4’ten fazla öğrenci",IF(OR(COUNTIF('Öğrenci Listesi'!$A$4:$A$253,$A150)&lt;3,COUNTIF('Öğrenci Listesi'!$A$4:$A$253,$A150)&gt;4),"Grup büyüklüğü 3–4 aralığı dışında",IF($B150="","Öğrenci No eksik",IF($C150="","Ad Soyad eksik",IF($D150="","Ara Rapor puanları eksik",IF($E150="","Ara Sunum puanları eksik",IF($F150="","Süreç Takibi puanları eksik",IF(AND('Danışman Puan Girişi'!$AD150&lt;&gt;"Evet",$G150=""),"Final Raporu puanları eksik",IF($L150="",IF(AND($I150="",$K150=""),"Final Sunumu jüri puanları eksik",IF($I150="","Final Sunumu – Jüri 1 puanları eksik","Final Sunumu – Jüri 2 puanları eksik")),IF(AND('Danışman Puan Girişi'!$AD150="Evet",$R150="Katılmadı"),"Tamamlandı (Final Raporu teslim edilmedi: 0 puan; Final Sunumu'na katılmadı: 0 puan)",IF('Danışman Puan Girişi'!$AD150="Evet","Tamamlandı (Final Raporu teslim edilmedi: 0 puan)",IF($R150="Katılmadı","Tamamlandı (Final Sunumu'na katılmadı: 0 puan)","Tamamlandı")))))))))))))</f>
        <v/>
      </c>
      <c r="O150" s="21" t="str">
        <f aca="false">IF($A150="","",$A150&amp;"#"&amp;$Q150)</f>
        <v/>
      </c>
      <c r="P150" s="21" t="str">
        <f aca="false">IF($A150="","",IFERROR(MATCH($A150,'Jüri Puan Girişi'!$A$6:$A$55,0),""))</f>
        <v/>
      </c>
      <c r="Q150" s="21" t="str">
        <f aca="false">IF($A150="","",COUNTIF('Öğrenci Listesi'!$A$4:$A150,'Öğrenci Listesi'!$A150))</f>
        <v/>
      </c>
      <c r="R150" s="21" t="str">
        <f aca="false">IF(OR($A150="",$P150="",$Q150=""),"",IFERROR(INDEX('Jüri Puan Girişi'!$A$6:$BF$55,$P150,13+($Q150-1)*9+2),""))</f>
        <v/>
      </c>
    </row>
    <row r="151" customFormat="false" ht="19.5" hidden="false" customHeight="true" outlineLevel="0" collapsed="false">
      <c r="A151" s="21" t="str">
        <f aca="false">IF('Öğrenci Listesi'!$A151="","",'Öğrenci Listesi'!$A151)</f>
        <v/>
      </c>
      <c r="B151" s="21" t="str">
        <f aca="false">IF('Öğrenci Listesi'!$A151="","",'Öğrenci Listesi'!$D151)</f>
        <v/>
      </c>
      <c r="C151" s="23" t="str">
        <f aca="false">IF('Öğrenci Listesi'!$A151="","",'Öğrenci Listesi'!$E151)</f>
        <v/>
      </c>
      <c r="D151" s="21" t="str">
        <f aca="false">IF($A151="","",'Danışman Puan Girişi'!$I151)</f>
        <v/>
      </c>
      <c r="E151" s="21" t="str">
        <f aca="false">IF($A151="","",'Danışman Puan Girişi'!$O151)</f>
        <v/>
      </c>
      <c r="F151" s="21" t="str">
        <f aca="false">IF($A151="","",'Danışman Puan Girişi'!$T151)</f>
        <v/>
      </c>
      <c r="G151" s="21" t="str">
        <f aca="false">IF($A151="","",'Danışman Puan Girişi'!$AB151)</f>
        <v/>
      </c>
      <c r="H151" s="21" t="str">
        <f aca="false">IF($A151="","",IF($P151="","",IFERROR(INDEX('Jüri Puan Girişi'!$I$6:$I$55,$P151),"")))</f>
        <v/>
      </c>
      <c r="I151" s="21" t="str">
        <f aca="false">IF(OR($A151="",$P151="",$Q151=""),"",IFERROR(INDEX('Jüri Puan Girişi'!$A$6:$BF$55,$P151,13+($Q151-1)*9+7),""))</f>
        <v/>
      </c>
      <c r="J151" s="21" t="str">
        <f aca="false">IF($A151="","",IF($P151="","",IFERROR(INDEX('Jüri Puan Girişi'!$M$6:$M$55,$P151),"")))</f>
        <v/>
      </c>
      <c r="K151" s="21" t="str">
        <f aca="false">IF(OR($A151="",$P151="",$Q151=""),"",IFERROR(INDEX('Jüri Puan Girişi'!$A$6:$BF$55,$P151,13+($Q151-1)*9+8),""))</f>
        <v/>
      </c>
      <c r="L151" s="21" t="str">
        <f aca="false">IF(OR($A151="",$P151="",$Q151=""),"",IFERROR(INDEX('Jüri Puan Girişi'!$A$6:$BF$55,$P151,13+($Q151-1)*9+9),""))</f>
        <v/>
      </c>
      <c r="M151" s="21" t="str">
        <f aca="false">IF($A151="","",IF(OR($D151="",$E151="",$F151="",$L151="",AND('Danışman Puan Girişi'!$AD151&lt;&gt;"Evet",$G151="")),"",ROUND($D151*Kılavuz!$C$31+$E151*Kılavuz!$C$32+$F151*Kılavuz!$C$33+(IF('Danışman Puan Girişi'!$AD151="Evet",0,$G151))*Kılavuz!$C$34+$L151*Kılavuz!$C$35,2)))</f>
        <v/>
      </c>
      <c r="N151" s="23" t="str">
        <f aca="false">IF($A151="","",IF($Q151&gt;4,"Kapasite dışı: projede 4’ten fazla öğrenci",IF(OR(COUNTIF('Öğrenci Listesi'!$A$4:$A$253,$A151)&lt;3,COUNTIF('Öğrenci Listesi'!$A$4:$A$253,$A151)&gt;4),"Grup büyüklüğü 3–4 aralığı dışında",IF($B151="","Öğrenci No eksik",IF($C151="","Ad Soyad eksik",IF($D151="","Ara Rapor puanları eksik",IF($E151="","Ara Sunum puanları eksik",IF($F151="","Süreç Takibi puanları eksik",IF(AND('Danışman Puan Girişi'!$AD151&lt;&gt;"Evet",$G151=""),"Final Raporu puanları eksik",IF($L151="",IF(AND($I151="",$K151=""),"Final Sunumu jüri puanları eksik",IF($I151="","Final Sunumu – Jüri 1 puanları eksik","Final Sunumu – Jüri 2 puanları eksik")),IF(AND('Danışman Puan Girişi'!$AD151="Evet",$R151="Katılmadı"),"Tamamlandı (Final Raporu teslim edilmedi: 0 puan; Final Sunumu'na katılmadı: 0 puan)",IF('Danışman Puan Girişi'!$AD151="Evet","Tamamlandı (Final Raporu teslim edilmedi: 0 puan)",IF($R151="Katılmadı","Tamamlandı (Final Sunumu'na katılmadı: 0 puan)","Tamamlandı")))))))))))))</f>
        <v/>
      </c>
      <c r="O151" s="21" t="str">
        <f aca="false">IF($A151="","",$A151&amp;"#"&amp;$Q151)</f>
        <v/>
      </c>
      <c r="P151" s="21" t="str">
        <f aca="false">IF($A151="","",IFERROR(MATCH($A151,'Jüri Puan Girişi'!$A$6:$A$55,0),""))</f>
        <v/>
      </c>
      <c r="Q151" s="21" t="str">
        <f aca="false">IF($A151="","",COUNTIF('Öğrenci Listesi'!$A$4:$A151,'Öğrenci Listesi'!$A151))</f>
        <v/>
      </c>
      <c r="R151" s="21" t="str">
        <f aca="false">IF(OR($A151="",$P151="",$Q151=""),"",IFERROR(INDEX('Jüri Puan Girişi'!$A$6:$BF$55,$P151,13+($Q151-1)*9+2),""))</f>
        <v/>
      </c>
    </row>
    <row r="152" customFormat="false" ht="19.5" hidden="false" customHeight="true" outlineLevel="0" collapsed="false">
      <c r="A152" s="21" t="str">
        <f aca="false">IF('Öğrenci Listesi'!$A152="","",'Öğrenci Listesi'!$A152)</f>
        <v/>
      </c>
      <c r="B152" s="21" t="str">
        <f aca="false">IF('Öğrenci Listesi'!$A152="","",'Öğrenci Listesi'!$D152)</f>
        <v/>
      </c>
      <c r="C152" s="23" t="str">
        <f aca="false">IF('Öğrenci Listesi'!$A152="","",'Öğrenci Listesi'!$E152)</f>
        <v/>
      </c>
      <c r="D152" s="21" t="str">
        <f aca="false">IF($A152="","",'Danışman Puan Girişi'!$I152)</f>
        <v/>
      </c>
      <c r="E152" s="21" t="str">
        <f aca="false">IF($A152="","",'Danışman Puan Girişi'!$O152)</f>
        <v/>
      </c>
      <c r="F152" s="21" t="str">
        <f aca="false">IF($A152="","",'Danışman Puan Girişi'!$T152)</f>
        <v/>
      </c>
      <c r="G152" s="21" t="str">
        <f aca="false">IF($A152="","",'Danışman Puan Girişi'!$AB152)</f>
        <v/>
      </c>
      <c r="H152" s="21" t="str">
        <f aca="false">IF($A152="","",IF($P152="","",IFERROR(INDEX('Jüri Puan Girişi'!$I$6:$I$55,$P152),"")))</f>
        <v/>
      </c>
      <c r="I152" s="21" t="str">
        <f aca="false">IF(OR($A152="",$P152="",$Q152=""),"",IFERROR(INDEX('Jüri Puan Girişi'!$A$6:$BF$55,$P152,13+($Q152-1)*9+7),""))</f>
        <v/>
      </c>
      <c r="J152" s="21" t="str">
        <f aca="false">IF($A152="","",IF($P152="","",IFERROR(INDEX('Jüri Puan Girişi'!$M$6:$M$55,$P152),"")))</f>
        <v/>
      </c>
      <c r="K152" s="21" t="str">
        <f aca="false">IF(OR($A152="",$P152="",$Q152=""),"",IFERROR(INDEX('Jüri Puan Girişi'!$A$6:$BF$55,$P152,13+($Q152-1)*9+8),""))</f>
        <v/>
      </c>
      <c r="L152" s="21" t="str">
        <f aca="false">IF(OR($A152="",$P152="",$Q152=""),"",IFERROR(INDEX('Jüri Puan Girişi'!$A$6:$BF$55,$P152,13+($Q152-1)*9+9),""))</f>
        <v/>
      </c>
      <c r="M152" s="21" t="str">
        <f aca="false">IF($A152="","",IF(OR($D152="",$E152="",$F152="",$L152="",AND('Danışman Puan Girişi'!$AD152&lt;&gt;"Evet",$G152="")),"",ROUND($D152*Kılavuz!$C$31+$E152*Kılavuz!$C$32+$F152*Kılavuz!$C$33+(IF('Danışman Puan Girişi'!$AD152="Evet",0,$G152))*Kılavuz!$C$34+$L152*Kılavuz!$C$35,2)))</f>
        <v/>
      </c>
      <c r="N152" s="23" t="str">
        <f aca="false">IF($A152="","",IF($Q152&gt;4,"Kapasite dışı: projede 4’ten fazla öğrenci",IF(OR(COUNTIF('Öğrenci Listesi'!$A$4:$A$253,$A152)&lt;3,COUNTIF('Öğrenci Listesi'!$A$4:$A$253,$A152)&gt;4),"Grup büyüklüğü 3–4 aralığı dışında",IF($B152="","Öğrenci No eksik",IF($C152="","Ad Soyad eksik",IF($D152="","Ara Rapor puanları eksik",IF($E152="","Ara Sunum puanları eksik",IF($F152="","Süreç Takibi puanları eksik",IF(AND('Danışman Puan Girişi'!$AD152&lt;&gt;"Evet",$G152=""),"Final Raporu puanları eksik",IF($L152="",IF(AND($I152="",$K152=""),"Final Sunumu jüri puanları eksik",IF($I152="","Final Sunumu – Jüri 1 puanları eksik","Final Sunumu – Jüri 2 puanları eksik")),IF(AND('Danışman Puan Girişi'!$AD152="Evet",$R152="Katılmadı"),"Tamamlandı (Final Raporu teslim edilmedi: 0 puan; Final Sunumu'na katılmadı: 0 puan)",IF('Danışman Puan Girişi'!$AD152="Evet","Tamamlandı (Final Raporu teslim edilmedi: 0 puan)",IF($R152="Katılmadı","Tamamlandı (Final Sunumu'na katılmadı: 0 puan)","Tamamlandı")))))))))))))</f>
        <v/>
      </c>
      <c r="O152" s="21" t="str">
        <f aca="false">IF($A152="","",$A152&amp;"#"&amp;$Q152)</f>
        <v/>
      </c>
      <c r="P152" s="21" t="str">
        <f aca="false">IF($A152="","",IFERROR(MATCH($A152,'Jüri Puan Girişi'!$A$6:$A$55,0),""))</f>
        <v/>
      </c>
      <c r="Q152" s="21" t="str">
        <f aca="false">IF($A152="","",COUNTIF('Öğrenci Listesi'!$A$4:$A152,'Öğrenci Listesi'!$A152))</f>
        <v/>
      </c>
      <c r="R152" s="21" t="str">
        <f aca="false">IF(OR($A152="",$P152="",$Q152=""),"",IFERROR(INDEX('Jüri Puan Girişi'!$A$6:$BF$55,$P152,13+($Q152-1)*9+2),""))</f>
        <v/>
      </c>
    </row>
    <row r="153" customFormat="false" ht="19.5" hidden="false" customHeight="true" outlineLevel="0" collapsed="false">
      <c r="A153" s="21" t="str">
        <f aca="false">IF('Öğrenci Listesi'!$A153="","",'Öğrenci Listesi'!$A153)</f>
        <v/>
      </c>
      <c r="B153" s="21" t="str">
        <f aca="false">IF('Öğrenci Listesi'!$A153="","",'Öğrenci Listesi'!$D153)</f>
        <v/>
      </c>
      <c r="C153" s="23" t="str">
        <f aca="false">IF('Öğrenci Listesi'!$A153="","",'Öğrenci Listesi'!$E153)</f>
        <v/>
      </c>
      <c r="D153" s="21" t="str">
        <f aca="false">IF($A153="","",'Danışman Puan Girişi'!$I153)</f>
        <v/>
      </c>
      <c r="E153" s="21" t="str">
        <f aca="false">IF($A153="","",'Danışman Puan Girişi'!$O153)</f>
        <v/>
      </c>
      <c r="F153" s="21" t="str">
        <f aca="false">IF($A153="","",'Danışman Puan Girişi'!$T153)</f>
        <v/>
      </c>
      <c r="G153" s="21" t="str">
        <f aca="false">IF($A153="","",'Danışman Puan Girişi'!$AB153)</f>
        <v/>
      </c>
      <c r="H153" s="21" t="str">
        <f aca="false">IF($A153="","",IF($P153="","",IFERROR(INDEX('Jüri Puan Girişi'!$I$6:$I$55,$P153),"")))</f>
        <v/>
      </c>
      <c r="I153" s="21" t="str">
        <f aca="false">IF(OR($A153="",$P153="",$Q153=""),"",IFERROR(INDEX('Jüri Puan Girişi'!$A$6:$BF$55,$P153,13+($Q153-1)*9+7),""))</f>
        <v/>
      </c>
      <c r="J153" s="21" t="str">
        <f aca="false">IF($A153="","",IF($P153="","",IFERROR(INDEX('Jüri Puan Girişi'!$M$6:$M$55,$P153),"")))</f>
        <v/>
      </c>
      <c r="K153" s="21" t="str">
        <f aca="false">IF(OR($A153="",$P153="",$Q153=""),"",IFERROR(INDEX('Jüri Puan Girişi'!$A$6:$BF$55,$P153,13+($Q153-1)*9+8),""))</f>
        <v/>
      </c>
      <c r="L153" s="21" t="str">
        <f aca="false">IF(OR($A153="",$P153="",$Q153=""),"",IFERROR(INDEX('Jüri Puan Girişi'!$A$6:$BF$55,$P153,13+($Q153-1)*9+9),""))</f>
        <v/>
      </c>
      <c r="M153" s="21" t="str">
        <f aca="false">IF($A153="","",IF(OR($D153="",$E153="",$F153="",$L153="",AND('Danışman Puan Girişi'!$AD153&lt;&gt;"Evet",$G153="")),"",ROUND($D153*Kılavuz!$C$31+$E153*Kılavuz!$C$32+$F153*Kılavuz!$C$33+(IF('Danışman Puan Girişi'!$AD153="Evet",0,$G153))*Kılavuz!$C$34+$L153*Kılavuz!$C$35,2)))</f>
        <v/>
      </c>
      <c r="N153" s="23" t="str">
        <f aca="false">IF($A153="","",IF($Q153&gt;4,"Kapasite dışı: projede 4’ten fazla öğrenci",IF(OR(COUNTIF('Öğrenci Listesi'!$A$4:$A$253,$A153)&lt;3,COUNTIF('Öğrenci Listesi'!$A$4:$A$253,$A153)&gt;4),"Grup büyüklüğü 3–4 aralığı dışında",IF($B153="","Öğrenci No eksik",IF($C153="","Ad Soyad eksik",IF($D153="","Ara Rapor puanları eksik",IF($E153="","Ara Sunum puanları eksik",IF($F153="","Süreç Takibi puanları eksik",IF(AND('Danışman Puan Girişi'!$AD153&lt;&gt;"Evet",$G153=""),"Final Raporu puanları eksik",IF($L153="",IF(AND($I153="",$K153=""),"Final Sunumu jüri puanları eksik",IF($I153="","Final Sunumu – Jüri 1 puanları eksik","Final Sunumu – Jüri 2 puanları eksik")),IF(AND('Danışman Puan Girişi'!$AD153="Evet",$R153="Katılmadı"),"Tamamlandı (Final Raporu teslim edilmedi: 0 puan; Final Sunumu'na katılmadı: 0 puan)",IF('Danışman Puan Girişi'!$AD153="Evet","Tamamlandı (Final Raporu teslim edilmedi: 0 puan)",IF($R153="Katılmadı","Tamamlandı (Final Sunumu'na katılmadı: 0 puan)","Tamamlandı")))))))))))))</f>
        <v/>
      </c>
      <c r="O153" s="21" t="str">
        <f aca="false">IF($A153="","",$A153&amp;"#"&amp;$Q153)</f>
        <v/>
      </c>
      <c r="P153" s="21" t="str">
        <f aca="false">IF($A153="","",IFERROR(MATCH($A153,'Jüri Puan Girişi'!$A$6:$A$55,0),""))</f>
        <v/>
      </c>
      <c r="Q153" s="21" t="str">
        <f aca="false">IF($A153="","",COUNTIF('Öğrenci Listesi'!$A$4:$A153,'Öğrenci Listesi'!$A153))</f>
        <v/>
      </c>
      <c r="R153" s="21" t="str">
        <f aca="false">IF(OR($A153="",$P153="",$Q153=""),"",IFERROR(INDEX('Jüri Puan Girişi'!$A$6:$BF$55,$P153,13+($Q153-1)*9+2),""))</f>
        <v/>
      </c>
    </row>
    <row r="154" customFormat="false" ht="19.5" hidden="false" customHeight="true" outlineLevel="0" collapsed="false">
      <c r="A154" s="21" t="str">
        <f aca="false">IF('Öğrenci Listesi'!$A154="","",'Öğrenci Listesi'!$A154)</f>
        <v/>
      </c>
      <c r="B154" s="21" t="str">
        <f aca="false">IF('Öğrenci Listesi'!$A154="","",'Öğrenci Listesi'!$D154)</f>
        <v/>
      </c>
      <c r="C154" s="23" t="str">
        <f aca="false">IF('Öğrenci Listesi'!$A154="","",'Öğrenci Listesi'!$E154)</f>
        <v/>
      </c>
      <c r="D154" s="21" t="str">
        <f aca="false">IF($A154="","",'Danışman Puan Girişi'!$I154)</f>
        <v/>
      </c>
      <c r="E154" s="21" t="str">
        <f aca="false">IF($A154="","",'Danışman Puan Girişi'!$O154)</f>
        <v/>
      </c>
      <c r="F154" s="21" t="str">
        <f aca="false">IF($A154="","",'Danışman Puan Girişi'!$T154)</f>
        <v/>
      </c>
      <c r="G154" s="21" t="str">
        <f aca="false">IF($A154="","",'Danışman Puan Girişi'!$AB154)</f>
        <v/>
      </c>
      <c r="H154" s="21" t="str">
        <f aca="false">IF($A154="","",IF($P154="","",IFERROR(INDEX('Jüri Puan Girişi'!$I$6:$I$55,$P154),"")))</f>
        <v/>
      </c>
      <c r="I154" s="21" t="str">
        <f aca="false">IF(OR($A154="",$P154="",$Q154=""),"",IFERROR(INDEX('Jüri Puan Girişi'!$A$6:$BF$55,$P154,13+($Q154-1)*9+7),""))</f>
        <v/>
      </c>
      <c r="J154" s="21" t="str">
        <f aca="false">IF($A154="","",IF($P154="","",IFERROR(INDEX('Jüri Puan Girişi'!$M$6:$M$55,$P154),"")))</f>
        <v/>
      </c>
      <c r="K154" s="21" t="str">
        <f aca="false">IF(OR($A154="",$P154="",$Q154=""),"",IFERROR(INDEX('Jüri Puan Girişi'!$A$6:$BF$55,$P154,13+($Q154-1)*9+8),""))</f>
        <v/>
      </c>
      <c r="L154" s="21" t="str">
        <f aca="false">IF(OR($A154="",$P154="",$Q154=""),"",IFERROR(INDEX('Jüri Puan Girişi'!$A$6:$BF$55,$P154,13+($Q154-1)*9+9),""))</f>
        <v/>
      </c>
      <c r="M154" s="21" t="str">
        <f aca="false">IF($A154="","",IF(OR($D154="",$E154="",$F154="",$L154="",AND('Danışman Puan Girişi'!$AD154&lt;&gt;"Evet",$G154="")),"",ROUND($D154*Kılavuz!$C$31+$E154*Kılavuz!$C$32+$F154*Kılavuz!$C$33+(IF('Danışman Puan Girişi'!$AD154="Evet",0,$G154))*Kılavuz!$C$34+$L154*Kılavuz!$C$35,2)))</f>
        <v/>
      </c>
      <c r="N154" s="23" t="str">
        <f aca="false">IF($A154="","",IF($Q154&gt;4,"Kapasite dışı: projede 4’ten fazla öğrenci",IF(OR(COUNTIF('Öğrenci Listesi'!$A$4:$A$253,$A154)&lt;3,COUNTIF('Öğrenci Listesi'!$A$4:$A$253,$A154)&gt;4),"Grup büyüklüğü 3–4 aralığı dışında",IF($B154="","Öğrenci No eksik",IF($C154="","Ad Soyad eksik",IF($D154="","Ara Rapor puanları eksik",IF($E154="","Ara Sunum puanları eksik",IF($F154="","Süreç Takibi puanları eksik",IF(AND('Danışman Puan Girişi'!$AD154&lt;&gt;"Evet",$G154=""),"Final Raporu puanları eksik",IF($L154="",IF(AND($I154="",$K154=""),"Final Sunumu jüri puanları eksik",IF($I154="","Final Sunumu – Jüri 1 puanları eksik","Final Sunumu – Jüri 2 puanları eksik")),IF(AND('Danışman Puan Girişi'!$AD154="Evet",$R154="Katılmadı"),"Tamamlandı (Final Raporu teslim edilmedi: 0 puan; Final Sunumu'na katılmadı: 0 puan)",IF('Danışman Puan Girişi'!$AD154="Evet","Tamamlandı (Final Raporu teslim edilmedi: 0 puan)",IF($R154="Katılmadı","Tamamlandı (Final Sunumu'na katılmadı: 0 puan)","Tamamlandı")))))))))))))</f>
        <v/>
      </c>
      <c r="O154" s="21" t="str">
        <f aca="false">IF($A154="","",$A154&amp;"#"&amp;$Q154)</f>
        <v/>
      </c>
      <c r="P154" s="21" t="str">
        <f aca="false">IF($A154="","",IFERROR(MATCH($A154,'Jüri Puan Girişi'!$A$6:$A$55,0),""))</f>
        <v/>
      </c>
      <c r="Q154" s="21" t="str">
        <f aca="false">IF($A154="","",COUNTIF('Öğrenci Listesi'!$A$4:$A154,'Öğrenci Listesi'!$A154))</f>
        <v/>
      </c>
      <c r="R154" s="21" t="str">
        <f aca="false">IF(OR($A154="",$P154="",$Q154=""),"",IFERROR(INDEX('Jüri Puan Girişi'!$A$6:$BF$55,$P154,13+($Q154-1)*9+2),""))</f>
        <v/>
      </c>
    </row>
    <row r="155" customFormat="false" ht="19.5" hidden="false" customHeight="true" outlineLevel="0" collapsed="false">
      <c r="A155" s="21" t="str">
        <f aca="false">IF('Öğrenci Listesi'!$A155="","",'Öğrenci Listesi'!$A155)</f>
        <v/>
      </c>
      <c r="B155" s="21" t="str">
        <f aca="false">IF('Öğrenci Listesi'!$A155="","",'Öğrenci Listesi'!$D155)</f>
        <v/>
      </c>
      <c r="C155" s="23" t="str">
        <f aca="false">IF('Öğrenci Listesi'!$A155="","",'Öğrenci Listesi'!$E155)</f>
        <v/>
      </c>
      <c r="D155" s="21" t="str">
        <f aca="false">IF($A155="","",'Danışman Puan Girişi'!$I155)</f>
        <v/>
      </c>
      <c r="E155" s="21" t="str">
        <f aca="false">IF($A155="","",'Danışman Puan Girişi'!$O155)</f>
        <v/>
      </c>
      <c r="F155" s="21" t="str">
        <f aca="false">IF($A155="","",'Danışman Puan Girişi'!$T155)</f>
        <v/>
      </c>
      <c r="G155" s="21" t="str">
        <f aca="false">IF($A155="","",'Danışman Puan Girişi'!$AB155)</f>
        <v/>
      </c>
      <c r="H155" s="21" t="str">
        <f aca="false">IF($A155="","",IF($P155="","",IFERROR(INDEX('Jüri Puan Girişi'!$I$6:$I$55,$P155),"")))</f>
        <v/>
      </c>
      <c r="I155" s="21" t="str">
        <f aca="false">IF(OR($A155="",$P155="",$Q155=""),"",IFERROR(INDEX('Jüri Puan Girişi'!$A$6:$BF$55,$P155,13+($Q155-1)*9+7),""))</f>
        <v/>
      </c>
      <c r="J155" s="21" t="str">
        <f aca="false">IF($A155="","",IF($P155="","",IFERROR(INDEX('Jüri Puan Girişi'!$M$6:$M$55,$P155),"")))</f>
        <v/>
      </c>
      <c r="K155" s="21" t="str">
        <f aca="false">IF(OR($A155="",$P155="",$Q155=""),"",IFERROR(INDEX('Jüri Puan Girişi'!$A$6:$BF$55,$P155,13+($Q155-1)*9+8),""))</f>
        <v/>
      </c>
      <c r="L155" s="21" t="str">
        <f aca="false">IF(OR($A155="",$P155="",$Q155=""),"",IFERROR(INDEX('Jüri Puan Girişi'!$A$6:$BF$55,$P155,13+($Q155-1)*9+9),""))</f>
        <v/>
      </c>
      <c r="M155" s="21" t="str">
        <f aca="false">IF($A155="","",IF(OR($D155="",$E155="",$F155="",$L155="",AND('Danışman Puan Girişi'!$AD155&lt;&gt;"Evet",$G155="")),"",ROUND($D155*Kılavuz!$C$31+$E155*Kılavuz!$C$32+$F155*Kılavuz!$C$33+(IF('Danışman Puan Girişi'!$AD155="Evet",0,$G155))*Kılavuz!$C$34+$L155*Kılavuz!$C$35,2)))</f>
        <v/>
      </c>
      <c r="N155" s="23" t="str">
        <f aca="false">IF($A155="","",IF($Q155&gt;4,"Kapasite dışı: projede 4’ten fazla öğrenci",IF(OR(COUNTIF('Öğrenci Listesi'!$A$4:$A$253,$A155)&lt;3,COUNTIF('Öğrenci Listesi'!$A$4:$A$253,$A155)&gt;4),"Grup büyüklüğü 3–4 aralığı dışında",IF($B155="","Öğrenci No eksik",IF($C155="","Ad Soyad eksik",IF($D155="","Ara Rapor puanları eksik",IF($E155="","Ara Sunum puanları eksik",IF($F155="","Süreç Takibi puanları eksik",IF(AND('Danışman Puan Girişi'!$AD155&lt;&gt;"Evet",$G155=""),"Final Raporu puanları eksik",IF($L155="",IF(AND($I155="",$K155=""),"Final Sunumu jüri puanları eksik",IF($I155="","Final Sunumu – Jüri 1 puanları eksik","Final Sunumu – Jüri 2 puanları eksik")),IF(AND('Danışman Puan Girişi'!$AD155="Evet",$R155="Katılmadı"),"Tamamlandı (Final Raporu teslim edilmedi: 0 puan; Final Sunumu'na katılmadı: 0 puan)",IF('Danışman Puan Girişi'!$AD155="Evet","Tamamlandı (Final Raporu teslim edilmedi: 0 puan)",IF($R155="Katılmadı","Tamamlandı (Final Sunumu'na katılmadı: 0 puan)","Tamamlandı")))))))))))))</f>
        <v/>
      </c>
      <c r="O155" s="21" t="str">
        <f aca="false">IF($A155="","",$A155&amp;"#"&amp;$Q155)</f>
        <v/>
      </c>
      <c r="P155" s="21" t="str">
        <f aca="false">IF($A155="","",IFERROR(MATCH($A155,'Jüri Puan Girişi'!$A$6:$A$55,0),""))</f>
        <v/>
      </c>
      <c r="Q155" s="21" t="str">
        <f aca="false">IF($A155="","",COUNTIF('Öğrenci Listesi'!$A$4:$A155,'Öğrenci Listesi'!$A155))</f>
        <v/>
      </c>
      <c r="R155" s="21" t="str">
        <f aca="false">IF(OR($A155="",$P155="",$Q155=""),"",IFERROR(INDEX('Jüri Puan Girişi'!$A$6:$BF$55,$P155,13+($Q155-1)*9+2),""))</f>
        <v/>
      </c>
    </row>
    <row r="156" customFormat="false" ht="19.5" hidden="false" customHeight="true" outlineLevel="0" collapsed="false">
      <c r="A156" s="21" t="str">
        <f aca="false">IF('Öğrenci Listesi'!$A156="","",'Öğrenci Listesi'!$A156)</f>
        <v/>
      </c>
      <c r="B156" s="21" t="str">
        <f aca="false">IF('Öğrenci Listesi'!$A156="","",'Öğrenci Listesi'!$D156)</f>
        <v/>
      </c>
      <c r="C156" s="23" t="str">
        <f aca="false">IF('Öğrenci Listesi'!$A156="","",'Öğrenci Listesi'!$E156)</f>
        <v/>
      </c>
      <c r="D156" s="21" t="str">
        <f aca="false">IF($A156="","",'Danışman Puan Girişi'!$I156)</f>
        <v/>
      </c>
      <c r="E156" s="21" t="str">
        <f aca="false">IF($A156="","",'Danışman Puan Girişi'!$O156)</f>
        <v/>
      </c>
      <c r="F156" s="21" t="str">
        <f aca="false">IF($A156="","",'Danışman Puan Girişi'!$T156)</f>
        <v/>
      </c>
      <c r="G156" s="21" t="str">
        <f aca="false">IF($A156="","",'Danışman Puan Girişi'!$AB156)</f>
        <v/>
      </c>
      <c r="H156" s="21" t="str">
        <f aca="false">IF($A156="","",IF($P156="","",IFERROR(INDEX('Jüri Puan Girişi'!$I$6:$I$55,$P156),"")))</f>
        <v/>
      </c>
      <c r="I156" s="21" t="str">
        <f aca="false">IF(OR($A156="",$P156="",$Q156=""),"",IFERROR(INDEX('Jüri Puan Girişi'!$A$6:$BF$55,$P156,13+($Q156-1)*9+7),""))</f>
        <v/>
      </c>
      <c r="J156" s="21" t="str">
        <f aca="false">IF($A156="","",IF($P156="","",IFERROR(INDEX('Jüri Puan Girişi'!$M$6:$M$55,$P156),"")))</f>
        <v/>
      </c>
      <c r="K156" s="21" t="str">
        <f aca="false">IF(OR($A156="",$P156="",$Q156=""),"",IFERROR(INDEX('Jüri Puan Girişi'!$A$6:$BF$55,$P156,13+($Q156-1)*9+8),""))</f>
        <v/>
      </c>
      <c r="L156" s="21" t="str">
        <f aca="false">IF(OR($A156="",$P156="",$Q156=""),"",IFERROR(INDEX('Jüri Puan Girişi'!$A$6:$BF$55,$P156,13+($Q156-1)*9+9),""))</f>
        <v/>
      </c>
      <c r="M156" s="21" t="str">
        <f aca="false">IF($A156="","",IF(OR($D156="",$E156="",$F156="",$L156="",AND('Danışman Puan Girişi'!$AD156&lt;&gt;"Evet",$G156="")),"",ROUND($D156*Kılavuz!$C$31+$E156*Kılavuz!$C$32+$F156*Kılavuz!$C$33+(IF('Danışman Puan Girişi'!$AD156="Evet",0,$G156))*Kılavuz!$C$34+$L156*Kılavuz!$C$35,2)))</f>
        <v/>
      </c>
      <c r="N156" s="23" t="str">
        <f aca="false">IF($A156="","",IF($Q156&gt;4,"Kapasite dışı: projede 4’ten fazla öğrenci",IF(OR(COUNTIF('Öğrenci Listesi'!$A$4:$A$253,$A156)&lt;3,COUNTIF('Öğrenci Listesi'!$A$4:$A$253,$A156)&gt;4),"Grup büyüklüğü 3–4 aralığı dışında",IF($B156="","Öğrenci No eksik",IF($C156="","Ad Soyad eksik",IF($D156="","Ara Rapor puanları eksik",IF($E156="","Ara Sunum puanları eksik",IF($F156="","Süreç Takibi puanları eksik",IF(AND('Danışman Puan Girişi'!$AD156&lt;&gt;"Evet",$G156=""),"Final Raporu puanları eksik",IF($L156="",IF(AND($I156="",$K156=""),"Final Sunumu jüri puanları eksik",IF($I156="","Final Sunumu – Jüri 1 puanları eksik","Final Sunumu – Jüri 2 puanları eksik")),IF(AND('Danışman Puan Girişi'!$AD156="Evet",$R156="Katılmadı"),"Tamamlandı (Final Raporu teslim edilmedi: 0 puan; Final Sunumu'na katılmadı: 0 puan)",IF('Danışman Puan Girişi'!$AD156="Evet","Tamamlandı (Final Raporu teslim edilmedi: 0 puan)",IF($R156="Katılmadı","Tamamlandı (Final Sunumu'na katılmadı: 0 puan)","Tamamlandı")))))))))))))</f>
        <v/>
      </c>
      <c r="O156" s="21" t="str">
        <f aca="false">IF($A156="","",$A156&amp;"#"&amp;$Q156)</f>
        <v/>
      </c>
      <c r="P156" s="21" t="str">
        <f aca="false">IF($A156="","",IFERROR(MATCH($A156,'Jüri Puan Girişi'!$A$6:$A$55,0),""))</f>
        <v/>
      </c>
      <c r="Q156" s="21" t="str">
        <f aca="false">IF($A156="","",COUNTIF('Öğrenci Listesi'!$A$4:$A156,'Öğrenci Listesi'!$A156))</f>
        <v/>
      </c>
      <c r="R156" s="21" t="str">
        <f aca="false">IF(OR($A156="",$P156="",$Q156=""),"",IFERROR(INDEX('Jüri Puan Girişi'!$A$6:$BF$55,$P156,13+($Q156-1)*9+2),""))</f>
        <v/>
      </c>
    </row>
    <row r="157" customFormat="false" ht="19.5" hidden="false" customHeight="true" outlineLevel="0" collapsed="false">
      <c r="A157" s="21" t="str">
        <f aca="false">IF('Öğrenci Listesi'!$A157="","",'Öğrenci Listesi'!$A157)</f>
        <v/>
      </c>
      <c r="B157" s="21" t="str">
        <f aca="false">IF('Öğrenci Listesi'!$A157="","",'Öğrenci Listesi'!$D157)</f>
        <v/>
      </c>
      <c r="C157" s="23" t="str">
        <f aca="false">IF('Öğrenci Listesi'!$A157="","",'Öğrenci Listesi'!$E157)</f>
        <v/>
      </c>
      <c r="D157" s="21" t="str">
        <f aca="false">IF($A157="","",'Danışman Puan Girişi'!$I157)</f>
        <v/>
      </c>
      <c r="E157" s="21" t="str">
        <f aca="false">IF($A157="","",'Danışman Puan Girişi'!$O157)</f>
        <v/>
      </c>
      <c r="F157" s="21" t="str">
        <f aca="false">IF($A157="","",'Danışman Puan Girişi'!$T157)</f>
        <v/>
      </c>
      <c r="G157" s="21" t="str">
        <f aca="false">IF($A157="","",'Danışman Puan Girişi'!$AB157)</f>
        <v/>
      </c>
      <c r="H157" s="21" t="str">
        <f aca="false">IF($A157="","",IF($P157="","",IFERROR(INDEX('Jüri Puan Girişi'!$I$6:$I$55,$P157),"")))</f>
        <v/>
      </c>
      <c r="I157" s="21" t="str">
        <f aca="false">IF(OR($A157="",$P157="",$Q157=""),"",IFERROR(INDEX('Jüri Puan Girişi'!$A$6:$BF$55,$P157,13+($Q157-1)*9+7),""))</f>
        <v/>
      </c>
      <c r="J157" s="21" t="str">
        <f aca="false">IF($A157="","",IF($P157="","",IFERROR(INDEX('Jüri Puan Girişi'!$M$6:$M$55,$P157),"")))</f>
        <v/>
      </c>
      <c r="K157" s="21" t="str">
        <f aca="false">IF(OR($A157="",$P157="",$Q157=""),"",IFERROR(INDEX('Jüri Puan Girişi'!$A$6:$BF$55,$P157,13+($Q157-1)*9+8),""))</f>
        <v/>
      </c>
      <c r="L157" s="21" t="str">
        <f aca="false">IF(OR($A157="",$P157="",$Q157=""),"",IFERROR(INDEX('Jüri Puan Girişi'!$A$6:$BF$55,$P157,13+($Q157-1)*9+9),""))</f>
        <v/>
      </c>
      <c r="M157" s="21" t="str">
        <f aca="false">IF($A157="","",IF(OR($D157="",$E157="",$F157="",$L157="",AND('Danışman Puan Girişi'!$AD157&lt;&gt;"Evet",$G157="")),"",ROUND($D157*Kılavuz!$C$31+$E157*Kılavuz!$C$32+$F157*Kılavuz!$C$33+(IF('Danışman Puan Girişi'!$AD157="Evet",0,$G157))*Kılavuz!$C$34+$L157*Kılavuz!$C$35,2)))</f>
        <v/>
      </c>
      <c r="N157" s="23" t="str">
        <f aca="false">IF($A157="","",IF($Q157&gt;4,"Kapasite dışı: projede 4’ten fazla öğrenci",IF(OR(COUNTIF('Öğrenci Listesi'!$A$4:$A$253,$A157)&lt;3,COUNTIF('Öğrenci Listesi'!$A$4:$A$253,$A157)&gt;4),"Grup büyüklüğü 3–4 aralığı dışında",IF($B157="","Öğrenci No eksik",IF($C157="","Ad Soyad eksik",IF($D157="","Ara Rapor puanları eksik",IF($E157="","Ara Sunum puanları eksik",IF($F157="","Süreç Takibi puanları eksik",IF(AND('Danışman Puan Girişi'!$AD157&lt;&gt;"Evet",$G157=""),"Final Raporu puanları eksik",IF($L157="",IF(AND($I157="",$K157=""),"Final Sunumu jüri puanları eksik",IF($I157="","Final Sunumu – Jüri 1 puanları eksik","Final Sunumu – Jüri 2 puanları eksik")),IF(AND('Danışman Puan Girişi'!$AD157="Evet",$R157="Katılmadı"),"Tamamlandı (Final Raporu teslim edilmedi: 0 puan; Final Sunumu'na katılmadı: 0 puan)",IF('Danışman Puan Girişi'!$AD157="Evet","Tamamlandı (Final Raporu teslim edilmedi: 0 puan)",IF($R157="Katılmadı","Tamamlandı (Final Sunumu'na katılmadı: 0 puan)","Tamamlandı")))))))))))))</f>
        <v/>
      </c>
      <c r="O157" s="21" t="str">
        <f aca="false">IF($A157="","",$A157&amp;"#"&amp;$Q157)</f>
        <v/>
      </c>
      <c r="P157" s="21" t="str">
        <f aca="false">IF($A157="","",IFERROR(MATCH($A157,'Jüri Puan Girişi'!$A$6:$A$55,0),""))</f>
        <v/>
      </c>
      <c r="Q157" s="21" t="str">
        <f aca="false">IF($A157="","",COUNTIF('Öğrenci Listesi'!$A$4:$A157,'Öğrenci Listesi'!$A157))</f>
        <v/>
      </c>
      <c r="R157" s="21" t="str">
        <f aca="false">IF(OR($A157="",$P157="",$Q157=""),"",IFERROR(INDEX('Jüri Puan Girişi'!$A$6:$BF$55,$P157,13+($Q157-1)*9+2),""))</f>
        <v/>
      </c>
    </row>
    <row r="158" customFormat="false" ht="19.5" hidden="false" customHeight="true" outlineLevel="0" collapsed="false">
      <c r="A158" s="21" t="str">
        <f aca="false">IF('Öğrenci Listesi'!$A158="","",'Öğrenci Listesi'!$A158)</f>
        <v/>
      </c>
      <c r="B158" s="21" t="str">
        <f aca="false">IF('Öğrenci Listesi'!$A158="","",'Öğrenci Listesi'!$D158)</f>
        <v/>
      </c>
      <c r="C158" s="23" t="str">
        <f aca="false">IF('Öğrenci Listesi'!$A158="","",'Öğrenci Listesi'!$E158)</f>
        <v/>
      </c>
      <c r="D158" s="21" t="str">
        <f aca="false">IF($A158="","",'Danışman Puan Girişi'!$I158)</f>
        <v/>
      </c>
      <c r="E158" s="21" t="str">
        <f aca="false">IF($A158="","",'Danışman Puan Girişi'!$O158)</f>
        <v/>
      </c>
      <c r="F158" s="21" t="str">
        <f aca="false">IF($A158="","",'Danışman Puan Girişi'!$T158)</f>
        <v/>
      </c>
      <c r="G158" s="21" t="str">
        <f aca="false">IF($A158="","",'Danışman Puan Girişi'!$AB158)</f>
        <v/>
      </c>
      <c r="H158" s="21" t="str">
        <f aca="false">IF($A158="","",IF($P158="","",IFERROR(INDEX('Jüri Puan Girişi'!$I$6:$I$55,$P158),"")))</f>
        <v/>
      </c>
      <c r="I158" s="21" t="str">
        <f aca="false">IF(OR($A158="",$P158="",$Q158=""),"",IFERROR(INDEX('Jüri Puan Girişi'!$A$6:$BF$55,$P158,13+($Q158-1)*9+7),""))</f>
        <v/>
      </c>
      <c r="J158" s="21" t="str">
        <f aca="false">IF($A158="","",IF($P158="","",IFERROR(INDEX('Jüri Puan Girişi'!$M$6:$M$55,$P158),"")))</f>
        <v/>
      </c>
      <c r="K158" s="21" t="str">
        <f aca="false">IF(OR($A158="",$P158="",$Q158=""),"",IFERROR(INDEX('Jüri Puan Girişi'!$A$6:$BF$55,$P158,13+($Q158-1)*9+8),""))</f>
        <v/>
      </c>
      <c r="L158" s="21" t="str">
        <f aca="false">IF(OR($A158="",$P158="",$Q158=""),"",IFERROR(INDEX('Jüri Puan Girişi'!$A$6:$BF$55,$P158,13+($Q158-1)*9+9),""))</f>
        <v/>
      </c>
      <c r="M158" s="21" t="str">
        <f aca="false">IF($A158="","",IF(OR($D158="",$E158="",$F158="",$L158="",AND('Danışman Puan Girişi'!$AD158&lt;&gt;"Evet",$G158="")),"",ROUND($D158*Kılavuz!$C$31+$E158*Kılavuz!$C$32+$F158*Kılavuz!$C$33+(IF('Danışman Puan Girişi'!$AD158="Evet",0,$G158))*Kılavuz!$C$34+$L158*Kılavuz!$C$35,2)))</f>
        <v/>
      </c>
      <c r="N158" s="23" t="str">
        <f aca="false">IF($A158="","",IF($Q158&gt;4,"Kapasite dışı: projede 4’ten fazla öğrenci",IF(OR(COUNTIF('Öğrenci Listesi'!$A$4:$A$253,$A158)&lt;3,COUNTIF('Öğrenci Listesi'!$A$4:$A$253,$A158)&gt;4),"Grup büyüklüğü 3–4 aralığı dışında",IF($B158="","Öğrenci No eksik",IF($C158="","Ad Soyad eksik",IF($D158="","Ara Rapor puanları eksik",IF($E158="","Ara Sunum puanları eksik",IF($F158="","Süreç Takibi puanları eksik",IF(AND('Danışman Puan Girişi'!$AD158&lt;&gt;"Evet",$G158=""),"Final Raporu puanları eksik",IF($L158="",IF(AND($I158="",$K158=""),"Final Sunumu jüri puanları eksik",IF($I158="","Final Sunumu – Jüri 1 puanları eksik","Final Sunumu – Jüri 2 puanları eksik")),IF(AND('Danışman Puan Girişi'!$AD158="Evet",$R158="Katılmadı"),"Tamamlandı (Final Raporu teslim edilmedi: 0 puan; Final Sunumu'na katılmadı: 0 puan)",IF('Danışman Puan Girişi'!$AD158="Evet","Tamamlandı (Final Raporu teslim edilmedi: 0 puan)",IF($R158="Katılmadı","Tamamlandı (Final Sunumu'na katılmadı: 0 puan)","Tamamlandı")))))))))))))</f>
        <v/>
      </c>
      <c r="O158" s="21" t="str">
        <f aca="false">IF($A158="","",$A158&amp;"#"&amp;$Q158)</f>
        <v/>
      </c>
      <c r="P158" s="21" t="str">
        <f aca="false">IF($A158="","",IFERROR(MATCH($A158,'Jüri Puan Girişi'!$A$6:$A$55,0),""))</f>
        <v/>
      </c>
      <c r="Q158" s="21" t="str">
        <f aca="false">IF($A158="","",COUNTIF('Öğrenci Listesi'!$A$4:$A158,'Öğrenci Listesi'!$A158))</f>
        <v/>
      </c>
      <c r="R158" s="21" t="str">
        <f aca="false">IF(OR($A158="",$P158="",$Q158=""),"",IFERROR(INDEX('Jüri Puan Girişi'!$A$6:$BF$55,$P158,13+($Q158-1)*9+2),""))</f>
        <v/>
      </c>
    </row>
    <row r="159" customFormat="false" ht="19.5" hidden="false" customHeight="true" outlineLevel="0" collapsed="false">
      <c r="A159" s="21" t="str">
        <f aca="false">IF('Öğrenci Listesi'!$A159="","",'Öğrenci Listesi'!$A159)</f>
        <v/>
      </c>
      <c r="B159" s="21" t="str">
        <f aca="false">IF('Öğrenci Listesi'!$A159="","",'Öğrenci Listesi'!$D159)</f>
        <v/>
      </c>
      <c r="C159" s="23" t="str">
        <f aca="false">IF('Öğrenci Listesi'!$A159="","",'Öğrenci Listesi'!$E159)</f>
        <v/>
      </c>
      <c r="D159" s="21" t="str">
        <f aca="false">IF($A159="","",'Danışman Puan Girişi'!$I159)</f>
        <v/>
      </c>
      <c r="E159" s="21" t="str">
        <f aca="false">IF($A159="","",'Danışman Puan Girişi'!$O159)</f>
        <v/>
      </c>
      <c r="F159" s="21" t="str">
        <f aca="false">IF($A159="","",'Danışman Puan Girişi'!$T159)</f>
        <v/>
      </c>
      <c r="G159" s="21" t="str">
        <f aca="false">IF($A159="","",'Danışman Puan Girişi'!$AB159)</f>
        <v/>
      </c>
      <c r="H159" s="21" t="str">
        <f aca="false">IF($A159="","",IF($P159="","",IFERROR(INDEX('Jüri Puan Girişi'!$I$6:$I$55,$P159),"")))</f>
        <v/>
      </c>
      <c r="I159" s="21" t="str">
        <f aca="false">IF(OR($A159="",$P159="",$Q159=""),"",IFERROR(INDEX('Jüri Puan Girişi'!$A$6:$BF$55,$P159,13+($Q159-1)*9+7),""))</f>
        <v/>
      </c>
      <c r="J159" s="21" t="str">
        <f aca="false">IF($A159="","",IF($P159="","",IFERROR(INDEX('Jüri Puan Girişi'!$M$6:$M$55,$P159),"")))</f>
        <v/>
      </c>
      <c r="K159" s="21" t="str">
        <f aca="false">IF(OR($A159="",$P159="",$Q159=""),"",IFERROR(INDEX('Jüri Puan Girişi'!$A$6:$BF$55,$P159,13+($Q159-1)*9+8),""))</f>
        <v/>
      </c>
      <c r="L159" s="21" t="str">
        <f aca="false">IF(OR($A159="",$P159="",$Q159=""),"",IFERROR(INDEX('Jüri Puan Girişi'!$A$6:$BF$55,$P159,13+($Q159-1)*9+9),""))</f>
        <v/>
      </c>
      <c r="M159" s="21" t="str">
        <f aca="false">IF($A159="","",IF(OR($D159="",$E159="",$F159="",$L159="",AND('Danışman Puan Girişi'!$AD159&lt;&gt;"Evet",$G159="")),"",ROUND($D159*Kılavuz!$C$31+$E159*Kılavuz!$C$32+$F159*Kılavuz!$C$33+(IF('Danışman Puan Girişi'!$AD159="Evet",0,$G159))*Kılavuz!$C$34+$L159*Kılavuz!$C$35,2)))</f>
        <v/>
      </c>
      <c r="N159" s="23" t="str">
        <f aca="false">IF($A159="","",IF($Q159&gt;4,"Kapasite dışı: projede 4’ten fazla öğrenci",IF(OR(COUNTIF('Öğrenci Listesi'!$A$4:$A$253,$A159)&lt;3,COUNTIF('Öğrenci Listesi'!$A$4:$A$253,$A159)&gt;4),"Grup büyüklüğü 3–4 aralığı dışında",IF($B159="","Öğrenci No eksik",IF($C159="","Ad Soyad eksik",IF($D159="","Ara Rapor puanları eksik",IF($E159="","Ara Sunum puanları eksik",IF($F159="","Süreç Takibi puanları eksik",IF(AND('Danışman Puan Girişi'!$AD159&lt;&gt;"Evet",$G159=""),"Final Raporu puanları eksik",IF($L159="",IF(AND($I159="",$K159=""),"Final Sunumu jüri puanları eksik",IF($I159="","Final Sunumu – Jüri 1 puanları eksik","Final Sunumu – Jüri 2 puanları eksik")),IF(AND('Danışman Puan Girişi'!$AD159="Evet",$R159="Katılmadı"),"Tamamlandı (Final Raporu teslim edilmedi: 0 puan; Final Sunumu'na katılmadı: 0 puan)",IF('Danışman Puan Girişi'!$AD159="Evet","Tamamlandı (Final Raporu teslim edilmedi: 0 puan)",IF($R159="Katılmadı","Tamamlandı (Final Sunumu'na katılmadı: 0 puan)","Tamamlandı")))))))))))))</f>
        <v/>
      </c>
      <c r="O159" s="21" t="str">
        <f aca="false">IF($A159="","",$A159&amp;"#"&amp;$Q159)</f>
        <v/>
      </c>
      <c r="P159" s="21" t="str">
        <f aca="false">IF($A159="","",IFERROR(MATCH($A159,'Jüri Puan Girişi'!$A$6:$A$55,0),""))</f>
        <v/>
      </c>
      <c r="Q159" s="21" t="str">
        <f aca="false">IF($A159="","",COUNTIF('Öğrenci Listesi'!$A$4:$A159,'Öğrenci Listesi'!$A159))</f>
        <v/>
      </c>
      <c r="R159" s="21" t="str">
        <f aca="false">IF(OR($A159="",$P159="",$Q159=""),"",IFERROR(INDEX('Jüri Puan Girişi'!$A$6:$BF$55,$P159,13+($Q159-1)*9+2),""))</f>
        <v/>
      </c>
    </row>
    <row r="160" customFormat="false" ht="19.5" hidden="false" customHeight="true" outlineLevel="0" collapsed="false">
      <c r="A160" s="21" t="str">
        <f aca="false">IF('Öğrenci Listesi'!$A160="","",'Öğrenci Listesi'!$A160)</f>
        <v/>
      </c>
      <c r="B160" s="21" t="str">
        <f aca="false">IF('Öğrenci Listesi'!$A160="","",'Öğrenci Listesi'!$D160)</f>
        <v/>
      </c>
      <c r="C160" s="23" t="str">
        <f aca="false">IF('Öğrenci Listesi'!$A160="","",'Öğrenci Listesi'!$E160)</f>
        <v/>
      </c>
      <c r="D160" s="21" t="str">
        <f aca="false">IF($A160="","",'Danışman Puan Girişi'!$I160)</f>
        <v/>
      </c>
      <c r="E160" s="21" t="str">
        <f aca="false">IF($A160="","",'Danışman Puan Girişi'!$O160)</f>
        <v/>
      </c>
      <c r="F160" s="21" t="str">
        <f aca="false">IF($A160="","",'Danışman Puan Girişi'!$T160)</f>
        <v/>
      </c>
      <c r="G160" s="21" t="str">
        <f aca="false">IF($A160="","",'Danışman Puan Girişi'!$AB160)</f>
        <v/>
      </c>
      <c r="H160" s="21" t="str">
        <f aca="false">IF($A160="","",IF($P160="","",IFERROR(INDEX('Jüri Puan Girişi'!$I$6:$I$55,$P160),"")))</f>
        <v/>
      </c>
      <c r="I160" s="21" t="str">
        <f aca="false">IF(OR($A160="",$P160="",$Q160=""),"",IFERROR(INDEX('Jüri Puan Girişi'!$A$6:$BF$55,$P160,13+($Q160-1)*9+7),""))</f>
        <v/>
      </c>
      <c r="J160" s="21" t="str">
        <f aca="false">IF($A160="","",IF($P160="","",IFERROR(INDEX('Jüri Puan Girişi'!$M$6:$M$55,$P160),"")))</f>
        <v/>
      </c>
      <c r="K160" s="21" t="str">
        <f aca="false">IF(OR($A160="",$P160="",$Q160=""),"",IFERROR(INDEX('Jüri Puan Girişi'!$A$6:$BF$55,$P160,13+($Q160-1)*9+8),""))</f>
        <v/>
      </c>
      <c r="L160" s="21" t="str">
        <f aca="false">IF(OR($A160="",$P160="",$Q160=""),"",IFERROR(INDEX('Jüri Puan Girişi'!$A$6:$BF$55,$P160,13+($Q160-1)*9+9),""))</f>
        <v/>
      </c>
      <c r="M160" s="21" t="str">
        <f aca="false">IF($A160="","",IF(OR($D160="",$E160="",$F160="",$L160="",AND('Danışman Puan Girişi'!$AD160&lt;&gt;"Evet",$G160="")),"",ROUND($D160*Kılavuz!$C$31+$E160*Kılavuz!$C$32+$F160*Kılavuz!$C$33+(IF('Danışman Puan Girişi'!$AD160="Evet",0,$G160))*Kılavuz!$C$34+$L160*Kılavuz!$C$35,2)))</f>
        <v/>
      </c>
      <c r="N160" s="23" t="str">
        <f aca="false">IF($A160="","",IF($Q160&gt;4,"Kapasite dışı: projede 4’ten fazla öğrenci",IF(OR(COUNTIF('Öğrenci Listesi'!$A$4:$A$253,$A160)&lt;3,COUNTIF('Öğrenci Listesi'!$A$4:$A$253,$A160)&gt;4),"Grup büyüklüğü 3–4 aralığı dışında",IF($B160="","Öğrenci No eksik",IF($C160="","Ad Soyad eksik",IF($D160="","Ara Rapor puanları eksik",IF($E160="","Ara Sunum puanları eksik",IF($F160="","Süreç Takibi puanları eksik",IF(AND('Danışman Puan Girişi'!$AD160&lt;&gt;"Evet",$G160=""),"Final Raporu puanları eksik",IF($L160="",IF(AND($I160="",$K160=""),"Final Sunumu jüri puanları eksik",IF($I160="","Final Sunumu – Jüri 1 puanları eksik","Final Sunumu – Jüri 2 puanları eksik")),IF(AND('Danışman Puan Girişi'!$AD160="Evet",$R160="Katılmadı"),"Tamamlandı (Final Raporu teslim edilmedi: 0 puan; Final Sunumu'na katılmadı: 0 puan)",IF('Danışman Puan Girişi'!$AD160="Evet","Tamamlandı (Final Raporu teslim edilmedi: 0 puan)",IF($R160="Katılmadı","Tamamlandı (Final Sunumu'na katılmadı: 0 puan)","Tamamlandı")))))))))))))</f>
        <v/>
      </c>
      <c r="O160" s="21" t="str">
        <f aca="false">IF($A160="","",$A160&amp;"#"&amp;$Q160)</f>
        <v/>
      </c>
      <c r="P160" s="21" t="str">
        <f aca="false">IF($A160="","",IFERROR(MATCH($A160,'Jüri Puan Girişi'!$A$6:$A$55,0),""))</f>
        <v/>
      </c>
      <c r="Q160" s="21" t="str">
        <f aca="false">IF($A160="","",COUNTIF('Öğrenci Listesi'!$A$4:$A160,'Öğrenci Listesi'!$A160))</f>
        <v/>
      </c>
      <c r="R160" s="21" t="str">
        <f aca="false">IF(OR($A160="",$P160="",$Q160=""),"",IFERROR(INDEX('Jüri Puan Girişi'!$A$6:$BF$55,$P160,13+($Q160-1)*9+2),""))</f>
        <v/>
      </c>
    </row>
    <row r="161" customFormat="false" ht="19.5" hidden="false" customHeight="true" outlineLevel="0" collapsed="false">
      <c r="A161" s="21" t="str">
        <f aca="false">IF('Öğrenci Listesi'!$A161="","",'Öğrenci Listesi'!$A161)</f>
        <v/>
      </c>
      <c r="B161" s="21" t="str">
        <f aca="false">IF('Öğrenci Listesi'!$A161="","",'Öğrenci Listesi'!$D161)</f>
        <v/>
      </c>
      <c r="C161" s="23" t="str">
        <f aca="false">IF('Öğrenci Listesi'!$A161="","",'Öğrenci Listesi'!$E161)</f>
        <v/>
      </c>
      <c r="D161" s="21" t="str">
        <f aca="false">IF($A161="","",'Danışman Puan Girişi'!$I161)</f>
        <v/>
      </c>
      <c r="E161" s="21" t="str">
        <f aca="false">IF($A161="","",'Danışman Puan Girişi'!$O161)</f>
        <v/>
      </c>
      <c r="F161" s="21" t="str">
        <f aca="false">IF($A161="","",'Danışman Puan Girişi'!$T161)</f>
        <v/>
      </c>
      <c r="G161" s="21" t="str">
        <f aca="false">IF($A161="","",'Danışman Puan Girişi'!$AB161)</f>
        <v/>
      </c>
      <c r="H161" s="21" t="str">
        <f aca="false">IF($A161="","",IF($P161="","",IFERROR(INDEX('Jüri Puan Girişi'!$I$6:$I$55,$P161),"")))</f>
        <v/>
      </c>
      <c r="I161" s="21" t="str">
        <f aca="false">IF(OR($A161="",$P161="",$Q161=""),"",IFERROR(INDEX('Jüri Puan Girişi'!$A$6:$BF$55,$P161,13+($Q161-1)*9+7),""))</f>
        <v/>
      </c>
      <c r="J161" s="21" t="str">
        <f aca="false">IF($A161="","",IF($P161="","",IFERROR(INDEX('Jüri Puan Girişi'!$M$6:$M$55,$P161),"")))</f>
        <v/>
      </c>
      <c r="K161" s="21" t="str">
        <f aca="false">IF(OR($A161="",$P161="",$Q161=""),"",IFERROR(INDEX('Jüri Puan Girişi'!$A$6:$BF$55,$P161,13+($Q161-1)*9+8),""))</f>
        <v/>
      </c>
      <c r="L161" s="21" t="str">
        <f aca="false">IF(OR($A161="",$P161="",$Q161=""),"",IFERROR(INDEX('Jüri Puan Girişi'!$A$6:$BF$55,$P161,13+($Q161-1)*9+9),""))</f>
        <v/>
      </c>
      <c r="M161" s="21" t="str">
        <f aca="false">IF($A161="","",IF(OR($D161="",$E161="",$F161="",$L161="",AND('Danışman Puan Girişi'!$AD161&lt;&gt;"Evet",$G161="")),"",ROUND($D161*Kılavuz!$C$31+$E161*Kılavuz!$C$32+$F161*Kılavuz!$C$33+(IF('Danışman Puan Girişi'!$AD161="Evet",0,$G161))*Kılavuz!$C$34+$L161*Kılavuz!$C$35,2)))</f>
        <v/>
      </c>
      <c r="N161" s="23" t="str">
        <f aca="false">IF($A161="","",IF($Q161&gt;4,"Kapasite dışı: projede 4’ten fazla öğrenci",IF(OR(COUNTIF('Öğrenci Listesi'!$A$4:$A$253,$A161)&lt;3,COUNTIF('Öğrenci Listesi'!$A$4:$A$253,$A161)&gt;4),"Grup büyüklüğü 3–4 aralığı dışında",IF($B161="","Öğrenci No eksik",IF($C161="","Ad Soyad eksik",IF($D161="","Ara Rapor puanları eksik",IF($E161="","Ara Sunum puanları eksik",IF($F161="","Süreç Takibi puanları eksik",IF(AND('Danışman Puan Girişi'!$AD161&lt;&gt;"Evet",$G161=""),"Final Raporu puanları eksik",IF($L161="",IF(AND($I161="",$K161=""),"Final Sunumu jüri puanları eksik",IF($I161="","Final Sunumu – Jüri 1 puanları eksik","Final Sunumu – Jüri 2 puanları eksik")),IF(AND('Danışman Puan Girişi'!$AD161="Evet",$R161="Katılmadı"),"Tamamlandı (Final Raporu teslim edilmedi: 0 puan; Final Sunumu'na katılmadı: 0 puan)",IF('Danışman Puan Girişi'!$AD161="Evet","Tamamlandı (Final Raporu teslim edilmedi: 0 puan)",IF($R161="Katılmadı","Tamamlandı (Final Sunumu'na katılmadı: 0 puan)","Tamamlandı")))))))))))))</f>
        <v/>
      </c>
      <c r="O161" s="21" t="str">
        <f aca="false">IF($A161="","",$A161&amp;"#"&amp;$Q161)</f>
        <v/>
      </c>
      <c r="P161" s="21" t="str">
        <f aca="false">IF($A161="","",IFERROR(MATCH($A161,'Jüri Puan Girişi'!$A$6:$A$55,0),""))</f>
        <v/>
      </c>
      <c r="Q161" s="21" t="str">
        <f aca="false">IF($A161="","",COUNTIF('Öğrenci Listesi'!$A$4:$A161,'Öğrenci Listesi'!$A161))</f>
        <v/>
      </c>
      <c r="R161" s="21" t="str">
        <f aca="false">IF(OR($A161="",$P161="",$Q161=""),"",IFERROR(INDEX('Jüri Puan Girişi'!$A$6:$BF$55,$P161,13+($Q161-1)*9+2),""))</f>
        <v/>
      </c>
    </row>
    <row r="162" customFormat="false" ht="19.5" hidden="false" customHeight="true" outlineLevel="0" collapsed="false">
      <c r="A162" s="21" t="str">
        <f aca="false">IF('Öğrenci Listesi'!$A162="","",'Öğrenci Listesi'!$A162)</f>
        <v/>
      </c>
      <c r="B162" s="21" t="str">
        <f aca="false">IF('Öğrenci Listesi'!$A162="","",'Öğrenci Listesi'!$D162)</f>
        <v/>
      </c>
      <c r="C162" s="23" t="str">
        <f aca="false">IF('Öğrenci Listesi'!$A162="","",'Öğrenci Listesi'!$E162)</f>
        <v/>
      </c>
      <c r="D162" s="21" t="str">
        <f aca="false">IF($A162="","",'Danışman Puan Girişi'!$I162)</f>
        <v/>
      </c>
      <c r="E162" s="21" t="str">
        <f aca="false">IF($A162="","",'Danışman Puan Girişi'!$O162)</f>
        <v/>
      </c>
      <c r="F162" s="21" t="str">
        <f aca="false">IF($A162="","",'Danışman Puan Girişi'!$T162)</f>
        <v/>
      </c>
      <c r="G162" s="21" t="str">
        <f aca="false">IF($A162="","",'Danışman Puan Girişi'!$AB162)</f>
        <v/>
      </c>
      <c r="H162" s="21" t="str">
        <f aca="false">IF($A162="","",IF($P162="","",IFERROR(INDEX('Jüri Puan Girişi'!$I$6:$I$55,$P162),"")))</f>
        <v/>
      </c>
      <c r="I162" s="21" t="str">
        <f aca="false">IF(OR($A162="",$P162="",$Q162=""),"",IFERROR(INDEX('Jüri Puan Girişi'!$A$6:$BF$55,$P162,13+($Q162-1)*9+7),""))</f>
        <v/>
      </c>
      <c r="J162" s="21" t="str">
        <f aca="false">IF($A162="","",IF($P162="","",IFERROR(INDEX('Jüri Puan Girişi'!$M$6:$M$55,$P162),"")))</f>
        <v/>
      </c>
      <c r="K162" s="21" t="str">
        <f aca="false">IF(OR($A162="",$P162="",$Q162=""),"",IFERROR(INDEX('Jüri Puan Girişi'!$A$6:$BF$55,$P162,13+($Q162-1)*9+8),""))</f>
        <v/>
      </c>
      <c r="L162" s="21" t="str">
        <f aca="false">IF(OR($A162="",$P162="",$Q162=""),"",IFERROR(INDEX('Jüri Puan Girişi'!$A$6:$BF$55,$P162,13+($Q162-1)*9+9),""))</f>
        <v/>
      </c>
      <c r="M162" s="21" t="str">
        <f aca="false">IF($A162="","",IF(OR($D162="",$E162="",$F162="",$L162="",AND('Danışman Puan Girişi'!$AD162&lt;&gt;"Evet",$G162="")),"",ROUND($D162*Kılavuz!$C$31+$E162*Kılavuz!$C$32+$F162*Kılavuz!$C$33+(IF('Danışman Puan Girişi'!$AD162="Evet",0,$G162))*Kılavuz!$C$34+$L162*Kılavuz!$C$35,2)))</f>
        <v/>
      </c>
      <c r="N162" s="23" t="str">
        <f aca="false">IF($A162="","",IF($Q162&gt;4,"Kapasite dışı: projede 4’ten fazla öğrenci",IF(OR(COUNTIF('Öğrenci Listesi'!$A$4:$A$253,$A162)&lt;3,COUNTIF('Öğrenci Listesi'!$A$4:$A$253,$A162)&gt;4),"Grup büyüklüğü 3–4 aralığı dışında",IF($B162="","Öğrenci No eksik",IF($C162="","Ad Soyad eksik",IF($D162="","Ara Rapor puanları eksik",IF($E162="","Ara Sunum puanları eksik",IF($F162="","Süreç Takibi puanları eksik",IF(AND('Danışman Puan Girişi'!$AD162&lt;&gt;"Evet",$G162=""),"Final Raporu puanları eksik",IF($L162="",IF(AND($I162="",$K162=""),"Final Sunumu jüri puanları eksik",IF($I162="","Final Sunumu – Jüri 1 puanları eksik","Final Sunumu – Jüri 2 puanları eksik")),IF(AND('Danışman Puan Girişi'!$AD162="Evet",$R162="Katılmadı"),"Tamamlandı (Final Raporu teslim edilmedi: 0 puan; Final Sunumu'na katılmadı: 0 puan)",IF('Danışman Puan Girişi'!$AD162="Evet","Tamamlandı (Final Raporu teslim edilmedi: 0 puan)",IF($R162="Katılmadı","Tamamlandı (Final Sunumu'na katılmadı: 0 puan)","Tamamlandı")))))))))))))</f>
        <v/>
      </c>
      <c r="O162" s="21" t="str">
        <f aca="false">IF($A162="","",$A162&amp;"#"&amp;$Q162)</f>
        <v/>
      </c>
      <c r="P162" s="21" t="str">
        <f aca="false">IF($A162="","",IFERROR(MATCH($A162,'Jüri Puan Girişi'!$A$6:$A$55,0),""))</f>
        <v/>
      </c>
      <c r="Q162" s="21" t="str">
        <f aca="false">IF($A162="","",COUNTIF('Öğrenci Listesi'!$A$4:$A162,'Öğrenci Listesi'!$A162))</f>
        <v/>
      </c>
      <c r="R162" s="21" t="str">
        <f aca="false">IF(OR($A162="",$P162="",$Q162=""),"",IFERROR(INDEX('Jüri Puan Girişi'!$A$6:$BF$55,$P162,13+($Q162-1)*9+2),""))</f>
        <v/>
      </c>
    </row>
    <row r="163" customFormat="false" ht="19.5" hidden="false" customHeight="true" outlineLevel="0" collapsed="false">
      <c r="A163" s="21" t="str">
        <f aca="false">IF('Öğrenci Listesi'!$A163="","",'Öğrenci Listesi'!$A163)</f>
        <v/>
      </c>
      <c r="B163" s="21" t="str">
        <f aca="false">IF('Öğrenci Listesi'!$A163="","",'Öğrenci Listesi'!$D163)</f>
        <v/>
      </c>
      <c r="C163" s="23" t="str">
        <f aca="false">IF('Öğrenci Listesi'!$A163="","",'Öğrenci Listesi'!$E163)</f>
        <v/>
      </c>
      <c r="D163" s="21" t="str">
        <f aca="false">IF($A163="","",'Danışman Puan Girişi'!$I163)</f>
        <v/>
      </c>
      <c r="E163" s="21" t="str">
        <f aca="false">IF($A163="","",'Danışman Puan Girişi'!$O163)</f>
        <v/>
      </c>
      <c r="F163" s="21" t="str">
        <f aca="false">IF($A163="","",'Danışman Puan Girişi'!$T163)</f>
        <v/>
      </c>
      <c r="G163" s="21" t="str">
        <f aca="false">IF($A163="","",'Danışman Puan Girişi'!$AB163)</f>
        <v/>
      </c>
      <c r="H163" s="21" t="str">
        <f aca="false">IF($A163="","",IF($P163="","",IFERROR(INDEX('Jüri Puan Girişi'!$I$6:$I$55,$P163),"")))</f>
        <v/>
      </c>
      <c r="I163" s="21" t="str">
        <f aca="false">IF(OR($A163="",$P163="",$Q163=""),"",IFERROR(INDEX('Jüri Puan Girişi'!$A$6:$BF$55,$P163,13+($Q163-1)*9+7),""))</f>
        <v/>
      </c>
      <c r="J163" s="21" t="str">
        <f aca="false">IF($A163="","",IF($P163="","",IFERROR(INDEX('Jüri Puan Girişi'!$M$6:$M$55,$P163),"")))</f>
        <v/>
      </c>
      <c r="K163" s="21" t="str">
        <f aca="false">IF(OR($A163="",$P163="",$Q163=""),"",IFERROR(INDEX('Jüri Puan Girişi'!$A$6:$BF$55,$P163,13+($Q163-1)*9+8),""))</f>
        <v/>
      </c>
      <c r="L163" s="21" t="str">
        <f aca="false">IF(OR($A163="",$P163="",$Q163=""),"",IFERROR(INDEX('Jüri Puan Girişi'!$A$6:$BF$55,$P163,13+($Q163-1)*9+9),""))</f>
        <v/>
      </c>
      <c r="M163" s="21" t="str">
        <f aca="false">IF($A163="","",IF(OR($D163="",$E163="",$F163="",$L163="",AND('Danışman Puan Girişi'!$AD163&lt;&gt;"Evet",$G163="")),"",ROUND($D163*Kılavuz!$C$31+$E163*Kılavuz!$C$32+$F163*Kılavuz!$C$33+(IF('Danışman Puan Girişi'!$AD163="Evet",0,$G163))*Kılavuz!$C$34+$L163*Kılavuz!$C$35,2)))</f>
        <v/>
      </c>
      <c r="N163" s="23" t="str">
        <f aca="false">IF($A163="","",IF($Q163&gt;4,"Kapasite dışı: projede 4’ten fazla öğrenci",IF(OR(COUNTIF('Öğrenci Listesi'!$A$4:$A$253,$A163)&lt;3,COUNTIF('Öğrenci Listesi'!$A$4:$A$253,$A163)&gt;4),"Grup büyüklüğü 3–4 aralığı dışında",IF($B163="","Öğrenci No eksik",IF($C163="","Ad Soyad eksik",IF($D163="","Ara Rapor puanları eksik",IF($E163="","Ara Sunum puanları eksik",IF($F163="","Süreç Takibi puanları eksik",IF(AND('Danışman Puan Girişi'!$AD163&lt;&gt;"Evet",$G163=""),"Final Raporu puanları eksik",IF($L163="",IF(AND($I163="",$K163=""),"Final Sunumu jüri puanları eksik",IF($I163="","Final Sunumu – Jüri 1 puanları eksik","Final Sunumu – Jüri 2 puanları eksik")),IF(AND('Danışman Puan Girişi'!$AD163="Evet",$R163="Katılmadı"),"Tamamlandı (Final Raporu teslim edilmedi: 0 puan; Final Sunumu'na katılmadı: 0 puan)",IF('Danışman Puan Girişi'!$AD163="Evet","Tamamlandı (Final Raporu teslim edilmedi: 0 puan)",IF($R163="Katılmadı","Tamamlandı (Final Sunumu'na katılmadı: 0 puan)","Tamamlandı")))))))))))))</f>
        <v/>
      </c>
      <c r="O163" s="21" t="str">
        <f aca="false">IF($A163="","",$A163&amp;"#"&amp;$Q163)</f>
        <v/>
      </c>
      <c r="P163" s="21" t="str">
        <f aca="false">IF($A163="","",IFERROR(MATCH($A163,'Jüri Puan Girişi'!$A$6:$A$55,0),""))</f>
        <v/>
      </c>
      <c r="Q163" s="21" t="str">
        <f aca="false">IF($A163="","",COUNTIF('Öğrenci Listesi'!$A$4:$A163,'Öğrenci Listesi'!$A163))</f>
        <v/>
      </c>
      <c r="R163" s="21" t="str">
        <f aca="false">IF(OR($A163="",$P163="",$Q163=""),"",IFERROR(INDEX('Jüri Puan Girişi'!$A$6:$BF$55,$P163,13+($Q163-1)*9+2),""))</f>
        <v/>
      </c>
    </row>
    <row r="164" customFormat="false" ht="19.5" hidden="false" customHeight="true" outlineLevel="0" collapsed="false">
      <c r="A164" s="21" t="str">
        <f aca="false">IF('Öğrenci Listesi'!$A164="","",'Öğrenci Listesi'!$A164)</f>
        <v/>
      </c>
      <c r="B164" s="21" t="str">
        <f aca="false">IF('Öğrenci Listesi'!$A164="","",'Öğrenci Listesi'!$D164)</f>
        <v/>
      </c>
      <c r="C164" s="23" t="str">
        <f aca="false">IF('Öğrenci Listesi'!$A164="","",'Öğrenci Listesi'!$E164)</f>
        <v/>
      </c>
      <c r="D164" s="21" t="str">
        <f aca="false">IF($A164="","",'Danışman Puan Girişi'!$I164)</f>
        <v/>
      </c>
      <c r="E164" s="21" t="str">
        <f aca="false">IF($A164="","",'Danışman Puan Girişi'!$O164)</f>
        <v/>
      </c>
      <c r="F164" s="21" t="str">
        <f aca="false">IF($A164="","",'Danışman Puan Girişi'!$T164)</f>
        <v/>
      </c>
      <c r="G164" s="21" t="str">
        <f aca="false">IF($A164="","",'Danışman Puan Girişi'!$AB164)</f>
        <v/>
      </c>
      <c r="H164" s="21" t="str">
        <f aca="false">IF($A164="","",IF($P164="","",IFERROR(INDEX('Jüri Puan Girişi'!$I$6:$I$55,$P164),"")))</f>
        <v/>
      </c>
      <c r="I164" s="21" t="str">
        <f aca="false">IF(OR($A164="",$P164="",$Q164=""),"",IFERROR(INDEX('Jüri Puan Girişi'!$A$6:$BF$55,$P164,13+($Q164-1)*9+7),""))</f>
        <v/>
      </c>
      <c r="J164" s="21" t="str">
        <f aca="false">IF($A164="","",IF($P164="","",IFERROR(INDEX('Jüri Puan Girişi'!$M$6:$M$55,$P164),"")))</f>
        <v/>
      </c>
      <c r="K164" s="21" t="str">
        <f aca="false">IF(OR($A164="",$P164="",$Q164=""),"",IFERROR(INDEX('Jüri Puan Girişi'!$A$6:$BF$55,$P164,13+($Q164-1)*9+8),""))</f>
        <v/>
      </c>
      <c r="L164" s="21" t="str">
        <f aca="false">IF(OR($A164="",$P164="",$Q164=""),"",IFERROR(INDEX('Jüri Puan Girişi'!$A$6:$BF$55,$P164,13+($Q164-1)*9+9),""))</f>
        <v/>
      </c>
      <c r="M164" s="21" t="str">
        <f aca="false">IF($A164="","",IF(OR($D164="",$E164="",$F164="",$L164="",AND('Danışman Puan Girişi'!$AD164&lt;&gt;"Evet",$G164="")),"",ROUND($D164*Kılavuz!$C$31+$E164*Kılavuz!$C$32+$F164*Kılavuz!$C$33+(IF('Danışman Puan Girişi'!$AD164="Evet",0,$G164))*Kılavuz!$C$34+$L164*Kılavuz!$C$35,2)))</f>
        <v/>
      </c>
      <c r="N164" s="23" t="str">
        <f aca="false">IF($A164="","",IF($Q164&gt;4,"Kapasite dışı: projede 4’ten fazla öğrenci",IF(OR(COUNTIF('Öğrenci Listesi'!$A$4:$A$253,$A164)&lt;3,COUNTIF('Öğrenci Listesi'!$A$4:$A$253,$A164)&gt;4),"Grup büyüklüğü 3–4 aralığı dışında",IF($B164="","Öğrenci No eksik",IF($C164="","Ad Soyad eksik",IF($D164="","Ara Rapor puanları eksik",IF($E164="","Ara Sunum puanları eksik",IF($F164="","Süreç Takibi puanları eksik",IF(AND('Danışman Puan Girişi'!$AD164&lt;&gt;"Evet",$G164=""),"Final Raporu puanları eksik",IF($L164="",IF(AND($I164="",$K164=""),"Final Sunumu jüri puanları eksik",IF($I164="","Final Sunumu – Jüri 1 puanları eksik","Final Sunumu – Jüri 2 puanları eksik")),IF(AND('Danışman Puan Girişi'!$AD164="Evet",$R164="Katılmadı"),"Tamamlandı (Final Raporu teslim edilmedi: 0 puan; Final Sunumu'na katılmadı: 0 puan)",IF('Danışman Puan Girişi'!$AD164="Evet","Tamamlandı (Final Raporu teslim edilmedi: 0 puan)",IF($R164="Katılmadı","Tamamlandı (Final Sunumu'na katılmadı: 0 puan)","Tamamlandı")))))))))))))</f>
        <v/>
      </c>
      <c r="O164" s="21" t="str">
        <f aca="false">IF($A164="","",$A164&amp;"#"&amp;$Q164)</f>
        <v/>
      </c>
      <c r="P164" s="21" t="str">
        <f aca="false">IF($A164="","",IFERROR(MATCH($A164,'Jüri Puan Girişi'!$A$6:$A$55,0),""))</f>
        <v/>
      </c>
      <c r="Q164" s="21" t="str">
        <f aca="false">IF($A164="","",COUNTIF('Öğrenci Listesi'!$A$4:$A164,'Öğrenci Listesi'!$A164))</f>
        <v/>
      </c>
      <c r="R164" s="21" t="str">
        <f aca="false">IF(OR($A164="",$P164="",$Q164=""),"",IFERROR(INDEX('Jüri Puan Girişi'!$A$6:$BF$55,$P164,13+($Q164-1)*9+2),""))</f>
        <v/>
      </c>
    </row>
    <row r="165" customFormat="false" ht="19.5" hidden="false" customHeight="true" outlineLevel="0" collapsed="false">
      <c r="A165" s="21" t="str">
        <f aca="false">IF('Öğrenci Listesi'!$A165="","",'Öğrenci Listesi'!$A165)</f>
        <v/>
      </c>
      <c r="B165" s="21" t="str">
        <f aca="false">IF('Öğrenci Listesi'!$A165="","",'Öğrenci Listesi'!$D165)</f>
        <v/>
      </c>
      <c r="C165" s="23" t="str">
        <f aca="false">IF('Öğrenci Listesi'!$A165="","",'Öğrenci Listesi'!$E165)</f>
        <v/>
      </c>
      <c r="D165" s="21" t="str">
        <f aca="false">IF($A165="","",'Danışman Puan Girişi'!$I165)</f>
        <v/>
      </c>
      <c r="E165" s="21" t="str">
        <f aca="false">IF($A165="","",'Danışman Puan Girişi'!$O165)</f>
        <v/>
      </c>
      <c r="F165" s="21" t="str">
        <f aca="false">IF($A165="","",'Danışman Puan Girişi'!$T165)</f>
        <v/>
      </c>
      <c r="G165" s="21" t="str">
        <f aca="false">IF($A165="","",'Danışman Puan Girişi'!$AB165)</f>
        <v/>
      </c>
      <c r="H165" s="21" t="str">
        <f aca="false">IF($A165="","",IF($P165="","",IFERROR(INDEX('Jüri Puan Girişi'!$I$6:$I$55,$P165),"")))</f>
        <v/>
      </c>
      <c r="I165" s="21" t="str">
        <f aca="false">IF(OR($A165="",$P165="",$Q165=""),"",IFERROR(INDEX('Jüri Puan Girişi'!$A$6:$BF$55,$P165,13+($Q165-1)*9+7),""))</f>
        <v/>
      </c>
      <c r="J165" s="21" t="str">
        <f aca="false">IF($A165="","",IF($P165="","",IFERROR(INDEX('Jüri Puan Girişi'!$M$6:$M$55,$P165),"")))</f>
        <v/>
      </c>
      <c r="K165" s="21" t="str">
        <f aca="false">IF(OR($A165="",$P165="",$Q165=""),"",IFERROR(INDEX('Jüri Puan Girişi'!$A$6:$BF$55,$P165,13+($Q165-1)*9+8),""))</f>
        <v/>
      </c>
      <c r="L165" s="21" t="str">
        <f aca="false">IF(OR($A165="",$P165="",$Q165=""),"",IFERROR(INDEX('Jüri Puan Girişi'!$A$6:$BF$55,$P165,13+($Q165-1)*9+9),""))</f>
        <v/>
      </c>
      <c r="M165" s="21" t="str">
        <f aca="false">IF($A165="","",IF(OR($D165="",$E165="",$F165="",$L165="",AND('Danışman Puan Girişi'!$AD165&lt;&gt;"Evet",$G165="")),"",ROUND($D165*Kılavuz!$C$31+$E165*Kılavuz!$C$32+$F165*Kılavuz!$C$33+(IF('Danışman Puan Girişi'!$AD165="Evet",0,$G165))*Kılavuz!$C$34+$L165*Kılavuz!$C$35,2)))</f>
        <v/>
      </c>
      <c r="N165" s="23" t="str">
        <f aca="false">IF($A165="","",IF($Q165&gt;4,"Kapasite dışı: projede 4’ten fazla öğrenci",IF(OR(COUNTIF('Öğrenci Listesi'!$A$4:$A$253,$A165)&lt;3,COUNTIF('Öğrenci Listesi'!$A$4:$A$253,$A165)&gt;4),"Grup büyüklüğü 3–4 aralığı dışında",IF($B165="","Öğrenci No eksik",IF($C165="","Ad Soyad eksik",IF($D165="","Ara Rapor puanları eksik",IF($E165="","Ara Sunum puanları eksik",IF($F165="","Süreç Takibi puanları eksik",IF(AND('Danışman Puan Girişi'!$AD165&lt;&gt;"Evet",$G165=""),"Final Raporu puanları eksik",IF($L165="",IF(AND($I165="",$K165=""),"Final Sunumu jüri puanları eksik",IF($I165="","Final Sunumu – Jüri 1 puanları eksik","Final Sunumu – Jüri 2 puanları eksik")),IF(AND('Danışman Puan Girişi'!$AD165="Evet",$R165="Katılmadı"),"Tamamlandı (Final Raporu teslim edilmedi: 0 puan; Final Sunumu'na katılmadı: 0 puan)",IF('Danışman Puan Girişi'!$AD165="Evet","Tamamlandı (Final Raporu teslim edilmedi: 0 puan)",IF($R165="Katılmadı","Tamamlandı (Final Sunumu'na katılmadı: 0 puan)","Tamamlandı")))))))))))))</f>
        <v/>
      </c>
      <c r="O165" s="21" t="str">
        <f aca="false">IF($A165="","",$A165&amp;"#"&amp;$Q165)</f>
        <v/>
      </c>
      <c r="P165" s="21" t="str">
        <f aca="false">IF($A165="","",IFERROR(MATCH($A165,'Jüri Puan Girişi'!$A$6:$A$55,0),""))</f>
        <v/>
      </c>
      <c r="Q165" s="21" t="str">
        <f aca="false">IF($A165="","",COUNTIF('Öğrenci Listesi'!$A$4:$A165,'Öğrenci Listesi'!$A165))</f>
        <v/>
      </c>
      <c r="R165" s="21" t="str">
        <f aca="false">IF(OR($A165="",$P165="",$Q165=""),"",IFERROR(INDEX('Jüri Puan Girişi'!$A$6:$BF$55,$P165,13+($Q165-1)*9+2),""))</f>
        <v/>
      </c>
    </row>
    <row r="166" customFormat="false" ht="19.5" hidden="false" customHeight="true" outlineLevel="0" collapsed="false">
      <c r="A166" s="21" t="str">
        <f aca="false">IF('Öğrenci Listesi'!$A166="","",'Öğrenci Listesi'!$A166)</f>
        <v/>
      </c>
      <c r="B166" s="21" t="str">
        <f aca="false">IF('Öğrenci Listesi'!$A166="","",'Öğrenci Listesi'!$D166)</f>
        <v/>
      </c>
      <c r="C166" s="23" t="str">
        <f aca="false">IF('Öğrenci Listesi'!$A166="","",'Öğrenci Listesi'!$E166)</f>
        <v/>
      </c>
      <c r="D166" s="21" t="str">
        <f aca="false">IF($A166="","",'Danışman Puan Girişi'!$I166)</f>
        <v/>
      </c>
      <c r="E166" s="21" t="str">
        <f aca="false">IF($A166="","",'Danışman Puan Girişi'!$O166)</f>
        <v/>
      </c>
      <c r="F166" s="21" t="str">
        <f aca="false">IF($A166="","",'Danışman Puan Girişi'!$T166)</f>
        <v/>
      </c>
      <c r="G166" s="21" t="str">
        <f aca="false">IF($A166="","",'Danışman Puan Girişi'!$AB166)</f>
        <v/>
      </c>
      <c r="H166" s="21" t="str">
        <f aca="false">IF($A166="","",IF($P166="","",IFERROR(INDEX('Jüri Puan Girişi'!$I$6:$I$55,$P166),"")))</f>
        <v/>
      </c>
      <c r="I166" s="21" t="str">
        <f aca="false">IF(OR($A166="",$P166="",$Q166=""),"",IFERROR(INDEX('Jüri Puan Girişi'!$A$6:$BF$55,$P166,13+($Q166-1)*9+7),""))</f>
        <v/>
      </c>
      <c r="J166" s="21" t="str">
        <f aca="false">IF($A166="","",IF($P166="","",IFERROR(INDEX('Jüri Puan Girişi'!$M$6:$M$55,$P166),"")))</f>
        <v/>
      </c>
      <c r="K166" s="21" t="str">
        <f aca="false">IF(OR($A166="",$P166="",$Q166=""),"",IFERROR(INDEX('Jüri Puan Girişi'!$A$6:$BF$55,$P166,13+($Q166-1)*9+8),""))</f>
        <v/>
      </c>
      <c r="L166" s="21" t="str">
        <f aca="false">IF(OR($A166="",$P166="",$Q166=""),"",IFERROR(INDEX('Jüri Puan Girişi'!$A$6:$BF$55,$P166,13+($Q166-1)*9+9),""))</f>
        <v/>
      </c>
      <c r="M166" s="21" t="str">
        <f aca="false">IF($A166="","",IF(OR($D166="",$E166="",$F166="",$L166="",AND('Danışman Puan Girişi'!$AD166&lt;&gt;"Evet",$G166="")),"",ROUND($D166*Kılavuz!$C$31+$E166*Kılavuz!$C$32+$F166*Kılavuz!$C$33+(IF('Danışman Puan Girişi'!$AD166="Evet",0,$G166))*Kılavuz!$C$34+$L166*Kılavuz!$C$35,2)))</f>
        <v/>
      </c>
      <c r="N166" s="23" t="str">
        <f aca="false">IF($A166="","",IF($Q166&gt;4,"Kapasite dışı: projede 4’ten fazla öğrenci",IF(OR(COUNTIF('Öğrenci Listesi'!$A$4:$A$253,$A166)&lt;3,COUNTIF('Öğrenci Listesi'!$A$4:$A$253,$A166)&gt;4),"Grup büyüklüğü 3–4 aralığı dışında",IF($B166="","Öğrenci No eksik",IF($C166="","Ad Soyad eksik",IF($D166="","Ara Rapor puanları eksik",IF($E166="","Ara Sunum puanları eksik",IF($F166="","Süreç Takibi puanları eksik",IF(AND('Danışman Puan Girişi'!$AD166&lt;&gt;"Evet",$G166=""),"Final Raporu puanları eksik",IF($L166="",IF(AND($I166="",$K166=""),"Final Sunumu jüri puanları eksik",IF($I166="","Final Sunumu – Jüri 1 puanları eksik","Final Sunumu – Jüri 2 puanları eksik")),IF(AND('Danışman Puan Girişi'!$AD166="Evet",$R166="Katılmadı"),"Tamamlandı (Final Raporu teslim edilmedi: 0 puan; Final Sunumu'na katılmadı: 0 puan)",IF('Danışman Puan Girişi'!$AD166="Evet","Tamamlandı (Final Raporu teslim edilmedi: 0 puan)",IF($R166="Katılmadı","Tamamlandı (Final Sunumu'na katılmadı: 0 puan)","Tamamlandı")))))))))))))</f>
        <v/>
      </c>
      <c r="O166" s="21" t="str">
        <f aca="false">IF($A166="","",$A166&amp;"#"&amp;$Q166)</f>
        <v/>
      </c>
      <c r="P166" s="21" t="str">
        <f aca="false">IF($A166="","",IFERROR(MATCH($A166,'Jüri Puan Girişi'!$A$6:$A$55,0),""))</f>
        <v/>
      </c>
      <c r="Q166" s="21" t="str">
        <f aca="false">IF($A166="","",COUNTIF('Öğrenci Listesi'!$A$4:$A166,'Öğrenci Listesi'!$A166))</f>
        <v/>
      </c>
      <c r="R166" s="21" t="str">
        <f aca="false">IF(OR($A166="",$P166="",$Q166=""),"",IFERROR(INDEX('Jüri Puan Girişi'!$A$6:$BF$55,$P166,13+($Q166-1)*9+2),""))</f>
        <v/>
      </c>
    </row>
    <row r="167" customFormat="false" ht="19.5" hidden="false" customHeight="true" outlineLevel="0" collapsed="false">
      <c r="A167" s="21" t="str">
        <f aca="false">IF('Öğrenci Listesi'!$A167="","",'Öğrenci Listesi'!$A167)</f>
        <v/>
      </c>
      <c r="B167" s="21" t="str">
        <f aca="false">IF('Öğrenci Listesi'!$A167="","",'Öğrenci Listesi'!$D167)</f>
        <v/>
      </c>
      <c r="C167" s="23" t="str">
        <f aca="false">IF('Öğrenci Listesi'!$A167="","",'Öğrenci Listesi'!$E167)</f>
        <v/>
      </c>
      <c r="D167" s="21" t="str">
        <f aca="false">IF($A167="","",'Danışman Puan Girişi'!$I167)</f>
        <v/>
      </c>
      <c r="E167" s="21" t="str">
        <f aca="false">IF($A167="","",'Danışman Puan Girişi'!$O167)</f>
        <v/>
      </c>
      <c r="F167" s="21" t="str">
        <f aca="false">IF($A167="","",'Danışman Puan Girişi'!$T167)</f>
        <v/>
      </c>
      <c r="G167" s="21" t="str">
        <f aca="false">IF($A167="","",'Danışman Puan Girişi'!$AB167)</f>
        <v/>
      </c>
      <c r="H167" s="21" t="str">
        <f aca="false">IF($A167="","",IF($P167="","",IFERROR(INDEX('Jüri Puan Girişi'!$I$6:$I$55,$P167),"")))</f>
        <v/>
      </c>
      <c r="I167" s="21" t="str">
        <f aca="false">IF(OR($A167="",$P167="",$Q167=""),"",IFERROR(INDEX('Jüri Puan Girişi'!$A$6:$BF$55,$P167,13+($Q167-1)*9+7),""))</f>
        <v/>
      </c>
      <c r="J167" s="21" t="str">
        <f aca="false">IF($A167="","",IF($P167="","",IFERROR(INDEX('Jüri Puan Girişi'!$M$6:$M$55,$P167),"")))</f>
        <v/>
      </c>
      <c r="K167" s="21" t="str">
        <f aca="false">IF(OR($A167="",$P167="",$Q167=""),"",IFERROR(INDEX('Jüri Puan Girişi'!$A$6:$BF$55,$P167,13+($Q167-1)*9+8),""))</f>
        <v/>
      </c>
      <c r="L167" s="21" t="str">
        <f aca="false">IF(OR($A167="",$P167="",$Q167=""),"",IFERROR(INDEX('Jüri Puan Girişi'!$A$6:$BF$55,$P167,13+($Q167-1)*9+9),""))</f>
        <v/>
      </c>
      <c r="M167" s="21" t="str">
        <f aca="false">IF($A167="","",IF(OR($D167="",$E167="",$F167="",$L167="",AND('Danışman Puan Girişi'!$AD167&lt;&gt;"Evet",$G167="")),"",ROUND($D167*Kılavuz!$C$31+$E167*Kılavuz!$C$32+$F167*Kılavuz!$C$33+(IF('Danışman Puan Girişi'!$AD167="Evet",0,$G167))*Kılavuz!$C$34+$L167*Kılavuz!$C$35,2)))</f>
        <v/>
      </c>
      <c r="N167" s="23" t="str">
        <f aca="false">IF($A167="","",IF($Q167&gt;4,"Kapasite dışı: projede 4’ten fazla öğrenci",IF(OR(COUNTIF('Öğrenci Listesi'!$A$4:$A$253,$A167)&lt;3,COUNTIF('Öğrenci Listesi'!$A$4:$A$253,$A167)&gt;4),"Grup büyüklüğü 3–4 aralığı dışında",IF($B167="","Öğrenci No eksik",IF($C167="","Ad Soyad eksik",IF($D167="","Ara Rapor puanları eksik",IF($E167="","Ara Sunum puanları eksik",IF($F167="","Süreç Takibi puanları eksik",IF(AND('Danışman Puan Girişi'!$AD167&lt;&gt;"Evet",$G167=""),"Final Raporu puanları eksik",IF($L167="",IF(AND($I167="",$K167=""),"Final Sunumu jüri puanları eksik",IF($I167="","Final Sunumu – Jüri 1 puanları eksik","Final Sunumu – Jüri 2 puanları eksik")),IF(AND('Danışman Puan Girişi'!$AD167="Evet",$R167="Katılmadı"),"Tamamlandı (Final Raporu teslim edilmedi: 0 puan; Final Sunumu'na katılmadı: 0 puan)",IF('Danışman Puan Girişi'!$AD167="Evet","Tamamlandı (Final Raporu teslim edilmedi: 0 puan)",IF($R167="Katılmadı","Tamamlandı (Final Sunumu'na katılmadı: 0 puan)","Tamamlandı")))))))))))))</f>
        <v/>
      </c>
      <c r="O167" s="21" t="str">
        <f aca="false">IF($A167="","",$A167&amp;"#"&amp;$Q167)</f>
        <v/>
      </c>
      <c r="P167" s="21" t="str">
        <f aca="false">IF($A167="","",IFERROR(MATCH($A167,'Jüri Puan Girişi'!$A$6:$A$55,0),""))</f>
        <v/>
      </c>
      <c r="Q167" s="21" t="str">
        <f aca="false">IF($A167="","",COUNTIF('Öğrenci Listesi'!$A$4:$A167,'Öğrenci Listesi'!$A167))</f>
        <v/>
      </c>
      <c r="R167" s="21" t="str">
        <f aca="false">IF(OR($A167="",$P167="",$Q167=""),"",IFERROR(INDEX('Jüri Puan Girişi'!$A$6:$BF$55,$P167,13+($Q167-1)*9+2),""))</f>
        <v/>
      </c>
    </row>
    <row r="168" customFormat="false" ht="19.5" hidden="false" customHeight="true" outlineLevel="0" collapsed="false">
      <c r="A168" s="21" t="str">
        <f aca="false">IF('Öğrenci Listesi'!$A168="","",'Öğrenci Listesi'!$A168)</f>
        <v/>
      </c>
      <c r="B168" s="21" t="str">
        <f aca="false">IF('Öğrenci Listesi'!$A168="","",'Öğrenci Listesi'!$D168)</f>
        <v/>
      </c>
      <c r="C168" s="23" t="str">
        <f aca="false">IF('Öğrenci Listesi'!$A168="","",'Öğrenci Listesi'!$E168)</f>
        <v/>
      </c>
      <c r="D168" s="21" t="str">
        <f aca="false">IF($A168="","",'Danışman Puan Girişi'!$I168)</f>
        <v/>
      </c>
      <c r="E168" s="21" t="str">
        <f aca="false">IF($A168="","",'Danışman Puan Girişi'!$O168)</f>
        <v/>
      </c>
      <c r="F168" s="21" t="str">
        <f aca="false">IF($A168="","",'Danışman Puan Girişi'!$T168)</f>
        <v/>
      </c>
      <c r="G168" s="21" t="str">
        <f aca="false">IF($A168="","",'Danışman Puan Girişi'!$AB168)</f>
        <v/>
      </c>
      <c r="H168" s="21" t="str">
        <f aca="false">IF($A168="","",IF($P168="","",IFERROR(INDEX('Jüri Puan Girişi'!$I$6:$I$55,$P168),"")))</f>
        <v/>
      </c>
      <c r="I168" s="21" t="str">
        <f aca="false">IF(OR($A168="",$P168="",$Q168=""),"",IFERROR(INDEX('Jüri Puan Girişi'!$A$6:$BF$55,$P168,13+($Q168-1)*9+7),""))</f>
        <v/>
      </c>
      <c r="J168" s="21" t="str">
        <f aca="false">IF($A168="","",IF($P168="","",IFERROR(INDEX('Jüri Puan Girişi'!$M$6:$M$55,$P168),"")))</f>
        <v/>
      </c>
      <c r="K168" s="21" t="str">
        <f aca="false">IF(OR($A168="",$P168="",$Q168=""),"",IFERROR(INDEX('Jüri Puan Girişi'!$A$6:$BF$55,$P168,13+($Q168-1)*9+8),""))</f>
        <v/>
      </c>
      <c r="L168" s="21" t="str">
        <f aca="false">IF(OR($A168="",$P168="",$Q168=""),"",IFERROR(INDEX('Jüri Puan Girişi'!$A$6:$BF$55,$P168,13+($Q168-1)*9+9),""))</f>
        <v/>
      </c>
      <c r="M168" s="21" t="str">
        <f aca="false">IF($A168="","",IF(OR($D168="",$E168="",$F168="",$L168="",AND('Danışman Puan Girişi'!$AD168&lt;&gt;"Evet",$G168="")),"",ROUND($D168*Kılavuz!$C$31+$E168*Kılavuz!$C$32+$F168*Kılavuz!$C$33+(IF('Danışman Puan Girişi'!$AD168="Evet",0,$G168))*Kılavuz!$C$34+$L168*Kılavuz!$C$35,2)))</f>
        <v/>
      </c>
      <c r="N168" s="23" t="str">
        <f aca="false">IF($A168="","",IF($Q168&gt;4,"Kapasite dışı: projede 4’ten fazla öğrenci",IF(OR(COUNTIF('Öğrenci Listesi'!$A$4:$A$253,$A168)&lt;3,COUNTIF('Öğrenci Listesi'!$A$4:$A$253,$A168)&gt;4),"Grup büyüklüğü 3–4 aralığı dışında",IF($B168="","Öğrenci No eksik",IF($C168="","Ad Soyad eksik",IF($D168="","Ara Rapor puanları eksik",IF($E168="","Ara Sunum puanları eksik",IF($F168="","Süreç Takibi puanları eksik",IF(AND('Danışman Puan Girişi'!$AD168&lt;&gt;"Evet",$G168=""),"Final Raporu puanları eksik",IF($L168="",IF(AND($I168="",$K168=""),"Final Sunumu jüri puanları eksik",IF($I168="","Final Sunumu – Jüri 1 puanları eksik","Final Sunumu – Jüri 2 puanları eksik")),IF(AND('Danışman Puan Girişi'!$AD168="Evet",$R168="Katılmadı"),"Tamamlandı (Final Raporu teslim edilmedi: 0 puan; Final Sunumu'na katılmadı: 0 puan)",IF('Danışman Puan Girişi'!$AD168="Evet","Tamamlandı (Final Raporu teslim edilmedi: 0 puan)",IF($R168="Katılmadı","Tamamlandı (Final Sunumu'na katılmadı: 0 puan)","Tamamlandı")))))))))))))</f>
        <v/>
      </c>
      <c r="O168" s="21" t="str">
        <f aca="false">IF($A168="","",$A168&amp;"#"&amp;$Q168)</f>
        <v/>
      </c>
      <c r="P168" s="21" t="str">
        <f aca="false">IF($A168="","",IFERROR(MATCH($A168,'Jüri Puan Girişi'!$A$6:$A$55,0),""))</f>
        <v/>
      </c>
      <c r="Q168" s="21" t="str">
        <f aca="false">IF($A168="","",COUNTIF('Öğrenci Listesi'!$A$4:$A168,'Öğrenci Listesi'!$A168))</f>
        <v/>
      </c>
      <c r="R168" s="21" t="str">
        <f aca="false">IF(OR($A168="",$P168="",$Q168=""),"",IFERROR(INDEX('Jüri Puan Girişi'!$A$6:$BF$55,$P168,13+($Q168-1)*9+2),""))</f>
        <v/>
      </c>
    </row>
    <row r="169" customFormat="false" ht="19.5" hidden="false" customHeight="true" outlineLevel="0" collapsed="false">
      <c r="A169" s="21" t="str">
        <f aca="false">IF('Öğrenci Listesi'!$A169="","",'Öğrenci Listesi'!$A169)</f>
        <v/>
      </c>
      <c r="B169" s="21" t="str">
        <f aca="false">IF('Öğrenci Listesi'!$A169="","",'Öğrenci Listesi'!$D169)</f>
        <v/>
      </c>
      <c r="C169" s="23" t="str">
        <f aca="false">IF('Öğrenci Listesi'!$A169="","",'Öğrenci Listesi'!$E169)</f>
        <v/>
      </c>
      <c r="D169" s="21" t="str">
        <f aca="false">IF($A169="","",'Danışman Puan Girişi'!$I169)</f>
        <v/>
      </c>
      <c r="E169" s="21" t="str">
        <f aca="false">IF($A169="","",'Danışman Puan Girişi'!$O169)</f>
        <v/>
      </c>
      <c r="F169" s="21" t="str">
        <f aca="false">IF($A169="","",'Danışman Puan Girişi'!$T169)</f>
        <v/>
      </c>
      <c r="G169" s="21" t="str">
        <f aca="false">IF($A169="","",'Danışman Puan Girişi'!$AB169)</f>
        <v/>
      </c>
      <c r="H169" s="21" t="str">
        <f aca="false">IF($A169="","",IF($P169="","",IFERROR(INDEX('Jüri Puan Girişi'!$I$6:$I$55,$P169),"")))</f>
        <v/>
      </c>
      <c r="I169" s="21" t="str">
        <f aca="false">IF(OR($A169="",$P169="",$Q169=""),"",IFERROR(INDEX('Jüri Puan Girişi'!$A$6:$BF$55,$P169,13+($Q169-1)*9+7),""))</f>
        <v/>
      </c>
      <c r="J169" s="21" t="str">
        <f aca="false">IF($A169="","",IF($P169="","",IFERROR(INDEX('Jüri Puan Girişi'!$M$6:$M$55,$P169),"")))</f>
        <v/>
      </c>
      <c r="K169" s="21" t="str">
        <f aca="false">IF(OR($A169="",$P169="",$Q169=""),"",IFERROR(INDEX('Jüri Puan Girişi'!$A$6:$BF$55,$P169,13+($Q169-1)*9+8),""))</f>
        <v/>
      </c>
      <c r="L169" s="21" t="str">
        <f aca="false">IF(OR($A169="",$P169="",$Q169=""),"",IFERROR(INDEX('Jüri Puan Girişi'!$A$6:$BF$55,$P169,13+($Q169-1)*9+9),""))</f>
        <v/>
      </c>
      <c r="M169" s="21" t="str">
        <f aca="false">IF($A169="","",IF(OR($D169="",$E169="",$F169="",$L169="",AND('Danışman Puan Girişi'!$AD169&lt;&gt;"Evet",$G169="")),"",ROUND($D169*Kılavuz!$C$31+$E169*Kılavuz!$C$32+$F169*Kılavuz!$C$33+(IF('Danışman Puan Girişi'!$AD169="Evet",0,$G169))*Kılavuz!$C$34+$L169*Kılavuz!$C$35,2)))</f>
        <v/>
      </c>
      <c r="N169" s="23" t="str">
        <f aca="false">IF($A169="","",IF($Q169&gt;4,"Kapasite dışı: projede 4’ten fazla öğrenci",IF(OR(COUNTIF('Öğrenci Listesi'!$A$4:$A$253,$A169)&lt;3,COUNTIF('Öğrenci Listesi'!$A$4:$A$253,$A169)&gt;4),"Grup büyüklüğü 3–4 aralığı dışında",IF($B169="","Öğrenci No eksik",IF($C169="","Ad Soyad eksik",IF($D169="","Ara Rapor puanları eksik",IF($E169="","Ara Sunum puanları eksik",IF($F169="","Süreç Takibi puanları eksik",IF(AND('Danışman Puan Girişi'!$AD169&lt;&gt;"Evet",$G169=""),"Final Raporu puanları eksik",IF($L169="",IF(AND($I169="",$K169=""),"Final Sunumu jüri puanları eksik",IF($I169="","Final Sunumu – Jüri 1 puanları eksik","Final Sunumu – Jüri 2 puanları eksik")),IF(AND('Danışman Puan Girişi'!$AD169="Evet",$R169="Katılmadı"),"Tamamlandı (Final Raporu teslim edilmedi: 0 puan; Final Sunumu'na katılmadı: 0 puan)",IF('Danışman Puan Girişi'!$AD169="Evet","Tamamlandı (Final Raporu teslim edilmedi: 0 puan)",IF($R169="Katılmadı","Tamamlandı (Final Sunumu'na katılmadı: 0 puan)","Tamamlandı")))))))))))))</f>
        <v/>
      </c>
      <c r="O169" s="21" t="str">
        <f aca="false">IF($A169="","",$A169&amp;"#"&amp;$Q169)</f>
        <v/>
      </c>
      <c r="P169" s="21" t="str">
        <f aca="false">IF($A169="","",IFERROR(MATCH($A169,'Jüri Puan Girişi'!$A$6:$A$55,0),""))</f>
        <v/>
      </c>
      <c r="Q169" s="21" t="str">
        <f aca="false">IF($A169="","",COUNTIF('Öğrenci Listesi'!$A$4:$A169,'Öğrenci Listesi'!$A169))</f>
        <v/>
      </c>
      <c r="R169" s="21" t="str">
        <f aca="false">IF(OR($A169="",$P169="",$Q169=""),"",IFERROR(INDEX('Jüri Puan Girişi'!$A$6:$BF$55,$P169,13+($Q169-1)*9+2),""))</f>
        <v/>
      </c>
    </row>
    <row r="170" customFormat="false" ht="19.5" hidden="false" customHeight="true" outlineLevel="0" collapsed="false">
      <c r="A170" s="21" t="str">
        <f aca="false">IF('Öğrenci Listesi'!$A170="","",'Öğrenci Listesi'!$A170)</f>
        <v/>
      </c>
      <c r="B170" s="21" t="str">
        <f aca="false">IF('Öğrenci Listesi'!$A170="","",'Öğrenci Listesi'!$D170)</f>
        <v/>
      </c>
      <c r="C170" s="23" t="str">
        <f aca="false">IF('Öğrenci Listesi'!$A170="","",'Öğrenci Listesi'!$E170)</f>
        <v/>
      </c>
      <c r="D170" s="21" t="str">
        <f aca="false">IF($A170="","",'Danışman Puan Girişi'!$I170)</f>
        <v/>
      </c>
      <c r="E170" s="21" t="str">
        <f aca="false">IF($A170="","",'Danışman Puan Girişi'!$O170)</f>
        <v/>
      </c>
      <c r="F170" s="21" t="str">
        <f aca="false">IF($A170="","",'Danışman Puan Girişi'!$T170)</f>
        <v/>
      </c>
      <c r="G170" s="21" t="str">
        <f aca="false">IF($A170="","",'Danışman Puan Girişi'!$AB170)</f>
        <v/>
      </c>
      <c r="H170" s="21" t="str">
        <f aca="false">IF($A170="","",IF($P170="","",IFERROR(INDEX('Jüri Puan Girişi'!$I$6:$I$55,$P170),"")))</f>
        <v/>
      </c>
      <c r="I170" s="21" t="str">
        <f aca="false">IF(OR($A170="",$P170="",$Q170=""),"",IFERROR(INDEX('Jüri Puan Girişi'!$A$6:$BF$55,$P170,13+($Q170-1)*9+7),""))</f>
        <v/>
      </c>
      <c r="J170" s="21" t="str">
        <f aca="false">IF($A170="","",IF($P170="","",IFERROR(INDEX('Jüri Puan Girişi'!$M$6:$M$55,$P170),"")))</f>
        <v/>
      </c>
      <c r="K170" s="21" t="str">
        <f aca="false">IF(OR($A170="",$P170="",$Q170=""),"",IFERROR(INDEX('Jüri Puan Girişi'!$A$6:$BF$55,$P170,13+($Q170-1)*9+8),""))</f>
        <v/>
      </c>
      <c r="L170" s="21" t="str">
        <f aca="false">IF(OR($A170="",$P170="",$Q170=""),"",IFERROR(INDEX('Jüri Puan Girişi'!$A$6:$BF$55,$P170,13+($Q170-1)*9+9),""))</f>
        <v/>
      </c>
      <c r="M170" s="21" t="str">
        <f aca="false">IF($A170="","",IF(OR($D170="",$E170="",$F170="",$L170="",AND('Danışman Puan Girişi'!$AD170&lt;&gt;"Evet",$G170="")),"",ROUND($D170*Kılavuz!$C$31+$E170*Kılavuz!$C$32+$F170*Kılavuz!$C$33+(IF('Danışman Puan Girişi'!$AD170="Evet",0,$G170))*Kılavuz!$C$34+$L170*Kılavuz!$C$35,2)))</f>
        <v/>
      </c>
      <c r="N170" s="23" t="str">
        <f aca="false">IF($A170="","",IF($Q170&gt;4,"Kapasite dışı: projede 4’ten fazla öğrenci",IF(OR(COUNTIF('Öğrenci Listesi'!$A$4:$A$253,$A170)&lt;3,COUNTIF('Öğrenci Listesi'!$A$4:$A$253,$A170)&gt;4),"Grup büyüklüğü 3–4 aralığı dışında",IF($B170="","Öğrenci No eksik",IF($C170="","Ad Soyad eksik",IF($D170="","Ara Rapor puanları eksik",IF($E170="","Ara Sunum puanları eksik",IF($F170="","Süreç Takibi puanları eksik",IF(AND('Danışman Puan Girişi'!$AD170&lt;&gt;"Evet",$G170=""),"Final Raporu puanları eksik",IF($L170="",IF(AND($I170="",$K170=""),"Final Sunumu jüri puanları eksik",IF($I170="","Final Sunumu – Jüri 1 puanları eksik","Final Sunumu – Jüri 2 puanları eksik")),IF(AND('Danışman Puan Girişi'!$AD170="Evet",$R170="Katılmadı"),"Tamamlandı (Final Raporu teslim edilmedi: 0 puan; Final Sunumu'na katılmadı: 0 puan)",IF('Danışman Puan Girişi'!$AD170="Evet","Tamamlandı (Final Raporu teslim edilmedi: 0 puan)",IF($R170="Katılmadı","Tamamlandı (Final Sunumu'na katılmadı: 0 puan)","Tamamlandı")))))))))))))</f>
        <v/>
      </c>
      <c r="O170" s="21" t="str">
        <f aca="false">IF($A170="","",$A170&amp;"#"&amp;$Q170)</f>
        <v/>
      </c>
      <c r="P170" s="21" t="str">
        <f aca="false">IF($A170="","",IFERROR(MATCH($A170,'Jüri Puan Girişi'!$A$6:$A$55,0),""))</f>
        <v/>
      </c>
      <c r="Q170" s="21" t="str">
        <f aca="false">IF($A170="","",COUNTIF('Öğrenci Listesi'!$A$4:$A170,'Öğrenci Listesi'!$A170))</f>
        <v/>
      </c>
      <c r="R170" s="21" t="str">
        <f aca="false">IF(OR($A170="",$P170="",$Q170=""),"",IFERROR(INDEX('Jüri Puan Girişi'!$A$6:$BF$55,$P170,13+($Q170-1)*9+2),""))</f>
        <v/>
      </c>
    </row>
    <row r="171" customFormat="false" ht="19.5" hidden="false" customHeight="true" outlineLevel="0" collapsed="false">
      <c r="A171" s="21" t="str">
        <f aca="false">IF('Öğrenci Listesi'!$A171="","",'Öğrenci Listesi'!$A171)</f>
        <v/>
      </c>
      <c r="B171" s="21" t="str">
        <f aca="false">IF('Öğrenci Listesi'!$A171="","",'Öğrenci Listesi'!$D171)</f>
        <v/>
      </c>
      <c r="C171" s="23" t="str">
        <f aca="false">IF('Öğrenci Listesi'!$A171="","",'Öğrenci Listesi'!$E171)</f>
        <v/>
      </c>
      <c r="D171" s="21" t="str">
        <f aca="false">IF($A171="","",'Danışman Puan Girişi'!$I171)</f>
        <v/>
      </c>
      <c r="E171" s="21" t="str">
        <f aca="false">IF($A171="","",'Danışman Puan Girişi'!$O171)</f>
        <v/>
      </c>
      <c r="F171" s="21" t="str">
        <f aca="false">IF($A171="","",'Danışman Puan Girişi'!$T171)</f>
        <v/>
      </c>
      <c r="G171" s="21" t="str">
        <f aca="false">IF($A171="","",'Danışman Puan Girişi'!$AB171)</f>
        <v/>
      </c>
      <c r="H171" s="21" t="str">
        <f aca="false">IF($A171="","",IF($P171="","",IFERROR(INDEX('Jüri Puan Girişi'!$I$6:$I$55,$P171),"")))</f>
        <v/>
      </c>
      <c r="I171" s="21" t="str">
        <f aca="false">IF(OR($A171="",$P171="",$Q171=""),"",IFERROR(INDEX('Jüri Puan Girişi'!$A$6:$BF$55,$P171,13+($Q171-1)*9+7),""))</f>
        <v/>
      </c>
      <c r="J171" s="21" t="str">
        <f aca="false">IF($A171="","",IF($P171="","",IFERROR(INDEX('Jüri Puan Girişi'!$M$6:$M$55,$P171),"")))</f>
        <v/>
      </c>
      <c r="K171" s="21" t="str">
        <f aca="false">IF(OR($A171="",$P171="",$Q171=""),"",IFERROR(INDEX('Jüri Puan Girişi'!$A$6:$BF$55,$P171,13+($Q171-1)*9+8),""))</f>
        <v/>
      </c>
      <c r="L171" s="21" t="str">
        <f aca="false">IF(OR($A171="",$P171="",$Q171=""),"",IFERROR(INDEX('Jüri Puan Girişi'!$A$6:$BF$55,$P171,13+($Q171-1)*9+9),""))</f>
        <v/>
      </c>
      <c r="M171" s="21" t="str">
        <f aca="false">IF($A171="","",IF(OR($D171="",$E171="",$F171="",$L171="",AND('Danışman Puan Girişi'!$AD171&lt;&gt;"Evet",$G171="")),"",ROUND($D171*Kılavuz!$C$31+$E171*Kılavuz!$C$32+$F171*Kılavuz!$C$33+(IF('Danışman Puan Girişi'!$AD171="Evet",0,$G171))*Kılavuz!$C$34+$L171*Kılavuz!$C$35,2)))</f>
        <v/>
      </c>
      <c r="N171" s="23" t="str">
        <f aca="false">IF($A171="","",IF($Q171&gt;4,"Kapasite dışı: projede 4’ten fazla öğrenci",IF(OR(COUNTIF('Öğrenci Listesi'!$A$4:$A$253,$A171)&lt;3,COUNTIF('Öğrenci Listesi'!$A$4:$A$253,$A171)&gt;4),"Grup büyüklüğü 3–4 aralığı dışında",IF($B171="","Öğrenci No eksik",IF($C171="","Ad Soyad eksik",IF($D171="","Ara Rapor puanları eksik",IF($E171="","Ara Sunum puanları eksik",IF($F171="","Süreç Takibi puanları eksik",IF(AND('Danışman Puan Girişi'!$AD171&lt;&gt;"Evet",$G171=""),"Final Raporu puanları eksik",IF($L171="",IF(AND($I171="",$K171=""),"Final Sunumu jüri puanları eksik",IF($I171="","Final Sunumu – Jüri 1 puanları eksik","Final Sunumu – Jüri 2 puanları eksik")),IF(AND('Danışman Puan Girişi'!$AD171="Evet",$R171="Katılmadı"),"Tamamlandı (Final Raporu teslim edilmedi: 0 puan; Final Sunumu'na katılmadı: 0 puan)",IF('Danışman Puan Girişi'!$AD171="Evet","Tamamlandı (Final Raporu teslim edilmedi: 0 puan)",IF($R171="Katılmadı","Tamamlandı (Final Sunumu'na katılmadı: 0 puan)","Tamamlandı")))))))))))))</f>
        <v/>
      </c>
      <c r="O171" s="21" t="str">
        <f aca="false">IF($A171="","",$A171&amp;"#"&amp;$Q171)</f>
        <v/>
      </c>
      <c r="P171" s="21" t="str">
        <f aca="false">IF($A171="","",IFERROR(MATCH($A171,'Jüri Puan Girişi'!$A$6:$A$55,0),""))</f>
        <v/>
      </c>
      <c r="Q171" s="21" t="str">
        <f aca="false">IF($A171="","",COUNTIF('Öğrenci Listesi'!$A$4:$A171,'Öğrenci Listesi'!$A171))</f>
        <v/>
      </c>
      <c r="R171" s="21" t="str">
        <f aca="false">IF(OR($A171="",$P171="",$Q171=""),"",IFERROR(INDEX('Jüri Puan Girişi'!$A$6:$BF$55,$P171,13+($Q171-1)*9+2),""))</f>
        <v/>
      </c>
    </row>
    <row r="172" customFormat="false" ht="19.5" hidden="false" customHeight="true" outlineLevel="0" collapsed="false">
      <c r="A172" s="21" t="str">
        <f aca="false">IF('Öğrenci Listesi'!$A172="","",'Öğrenci Listesi'!$A172)</f>
        <v/>
      </c>
      <c r="B172" s="21" t="str">
        <f aca="false">IF('Öğrenci Listesi'!$A172="","",'Öğrenci Listesi'!$D172)</f>
        <v/>
      </c>
      <c r="C172" s="23" t="str">
        <f aca="false">IF('Öğrenci Listesi'!$A172="","",'Öğrenci Listesi'!$E172)</f>
        <v/>
      </c>
      <c r="D172" s="21" t="str">
        <f aca="false">IF($A172="","",'Danışman Puan Girişi'!$I172)</f>
        <v/>
      </c>
      <c r="E172" s="21" t="str">
        <f aca="false">IF($A172="","",'Danışman Puan Girişi'!$O172)</f>
        <v/>
      </c>
      <c r="F172" s="21" t="str">
        <f aca="false">IF($A172="","",'Danışman Puan Girişi'!$T172)</f>
        <v/>
      </c>
      <c r="G172" s="21" t="str">
        <f aca="false">IF($A172="","",'Danışman Puan Girişi'!$AB172)</f>
        <v/>
      </c>
      <c r="H172" s="21" t="str">
        <f aca="false">IF($A172="","",IF($P172="","",IFERROR(INDEX('Jüri Puan Girişi'!$I$6:$I$55,$P172),"")))</f>
        <v/>
      </c>
      <c r="I172" s="21" t="str">
        <f aca="false">IF(OR($A172="",$P172="",$Q172=""),"",IFERROR(INDEX('Jüri Puan Girişi'!$A$6:$BF$55,$P172,13+($Q172-1)*9+7),""))</f>
        <v/>
      </c>
      <c r="J172" s="21" t="str">
        <f aca="false">IF($A172="","",IF($P172="","",IFERROR(INDEX('Jüri Puan Girişi'!$M$6:$M$55,$P172),"")))</f>
        <v/>
      </c>
      <c r="K172" s="21" t="str">
        <f aca="false">IF(OR($A172="",$P172="",$Q172=""),"",IFERROR(INDEX('Jüri Puan Girişi'!$A$6:$BF$55,$P172,13+($Q172-1)*9+8),""))</f>
        <v/>
      </c>
      <c r="L172" s="21" t="str">
        <f aca="false">IF(OR($A172="",$P172="",$Q172=""),"",IFERROR(INDEX('Jüri Puan Girişi'!$A$6:$BF$55,$P172,13+($Q172-1)*9+9),""))</f>
        <v/>
      </c>
      <c r="M172" s="21" t="str">
        <f aca="false">IF($A172="","",IF(OR($D172="",$E172="",$F172="",$L172="",AND('Danışman Puan Girişi'!$AD172&lt;&gt;"Evet",$G172="")),"",ROUND($D172*Kılavuz!$C$31+$E172*Kılavuz!$C$32+$F172*Kılavuz!$C$33+(IF('Danışman Puan Girişi'!$AD172="Evet",0,$G172))*Kılavuz!$C$34+$L172*Kılavuz!$C$35,2)))</f>
        <v/>
      </c>
      <c r="N172" s="23" t="str">
        <f aca="false">IF($A172="","",IF($Q172&gt;4,"Kapasite dışı: projede 4’ten fazla öğrenci",IF(OR(COUNTIF('Öğrenci Listesi'!$A$4:$A$253,$A172)&lt;3,COUNTIF('Öğrenci Listesi'!$A$4:$A$253,$A172)&gt;4),"Grup büyüklüğü 3–4 aralığı dışında",IF($B172="","Öğrenci No eksik",IF($C172="","Ad Soyad eksik",IF($D172="","Ara Rapor puanları eksik",IF($E172="","Ara Sunum puanları eksik",IF($F172="","Süreç Takibi puanları eksik",IF(AND('Danışman Puan Girişi'!$AD172&lt;&gt;"Evet",$G172=""),"Final Raporu puanları eksik",IF($L172="",IF(AND($I172="",$K172=""),"Final Sunumu jüri puanları eksik",IF($I172="","Final Sunumu – Jüri 1 puanları eksik","Final Sunumu – Jüri 2 puanları eksik")),IF(AND('Danışman Puan Girişi'!$AD172="Evet",$R172="Katılmadı"),"Tamamlandı (Final Raporu teslim edilmedi: 0 puan; Final Sunumu'na katılmadı: 0 puan)",IF('Danışman Puan Girişi'!$AD172="Evet","Tamamlandı (Final Raporu teslim edilmedi: 0 puan)",IF($R172="Katılmadı","Tamamlandı (Final Sunumu'na katılmadı: 0 puan)","Tamamlandı")))))))))))))</f>
        <v/>
      </c>
      <c r="O172" s="21" t="str">
        <f aca="false">IF($A172="","",$A172&amp;"#"&amp;$Q172)</f>
        <v/>
      </c>
      <c r="P172" s="21" t="str">
        <f aca="false">IF($A172="","",IFERROR(MATCH($A172,'Jüri Puan Girişi'!$A$6:$A$55,0),""))</f>
        <v/>
      </c>
      <c r="Q172" s="21" t="str">
        <f aca="false">IF($A172="","",COUNTIF('Öğrenci Listesi'!$A$4:$A172,'Öğrenci Listesi'!$A172))</f>
        <v/>
      </c>
      <c r="R172" s="21" t="str">
        <f aca="false">IF(OR($A172="",$P172="",$Q172=""),"",IFERROR(INDEX('Jüri Puan Girişi'!$A$6:$BF$55,$P172,13+($Q172-1)*9+2),""))</f>
        <v/>
      </c>
    </row>
    <row r="173" customFormat="false" ht="19.5" hidden="false" customHeight="true" outlineLevel="0" collapsed="false">
      <c r="A173" s="21" t="str">
        <f aca="false">IF('Öğrenci Listesi'!$A173="","",'Öğrenci Listesi'!$A173)</f>
        <v/>
      </c>
      <c r="B173" s="21" t="str">
        <f aca="false">IF('Öğrenci Listesi'!$A173="","",'Öğrenci Listesi'!$D173)</f>
        <v/>
      </c>
      <c r="C173" s="23" t="str">
        <f aca="false">IF('Öğrenci Listesi'!$A173="","",'Öğrenci Listesi'!$E173)</f>
        <v/>
      </c>
      <c r="D173" s="21" t="str">
        <f aca="false">IF($A173="","",'Danışman Puan Girişi'!$I173)</f>
        <v/>
      </c>
      <c r="E173" s="21" t="str">
        <f aca="false">IF($A173="","",'Danışman Puan Girişi'!$O173)</f>
        <v/>
      </c>
      <c r="F173" s="21" t="str">
        <f aca="false">IF($A173="","",'Danışman Puan Girişi'!$T173)</f>
        <v/>
      </c>
      <c r="G173" s="21" t="str">
        <f aca="false">IF($A173="","",'Danışman Puan Girişi'!$AB173)</f>
        <v/>
      </c>
      <c r="H173" s="21" t="str">
        <f aca="false">IF($A173="","",IF($P173="","",IFERROR(INDEX('Jüri Puan Girişi'!$I$6:$I$55,$P173),"")))</f>
        <v/>
      </c>
      <c r="I173" s="21" t="str">
        <f aca="false">IF(OR($A173="",$P173="",$Q173=""),"",IFERROR(INDEX('Jüri Puan Girişi'!$A$6:$BF$55,$P173,13+($Q173-1)*9+7),""))</f>
        <v/>
      </c>
      <c r="J173" s="21" t="str">
        <f aca="false">IF($A173="","",IF($P173="","",IFERROR(INDEX('Jüri Puan Girişi'!$M$6:$M$55,$P173),"")))</f>
        <v/>
      </c>
      <c r="K173" s="21" t="str">
        <f aca="false">IF(OR($A173="",$P173="",$Q173=""),"",IFERROR(INDEX('Jüri Puan Girişi'!$A$6:$BF$55,$P173,13+($Q173-1)*9+8),""))</f>
        <v/>
      </c>
      <c r="L173" s="21" t="str">
        <f aca="false">IF(OR($A173="",$P173="",$Q173=""),"",IFERROR(INDEX('Jüri Puan Girişi'!$A$6:$BF$55,$P173,13+($Q173-1)*9+9),""))</f>
        <v/>
      </c>
      <c r="M173" s="21" t="str">
        <f aca="false">IF($A173="","",IF(OR($D173="",$E173="",$F173="",$L173="",AND('Danışman Puan Girişi'!$AD173&lt;&gt;"Evet",$G173="")),"",ROUND($D173*Kılavuz!$C$31+$E173*Kılavuz!$C$32+$F173*Kılavuz!$C$33+(IF('Danışman Puan Girişi'!$AD173="Evet",0,$G173))*Kılavuz!$C$34+$L173*Kılavuz!$C$35,2)))</f>
        <v/>
      </c>
      <c r="N173" s="23" t="str">
        <f aca="false">IF($A173="","",IF($Q173&gt;4,"Kapasite dışı: projede 4’ten fazla öğrenci",IF(OR(COUNTIF('Öğrenci Listesi'!$A$4:$A$253,$A173)&lt;3,COUNTIF('Öğrenci Listesi'!$A$4:$A$253,$A173)&gt;4),"Grup büyüklüğü 3–4 aralığı dışında",IF($B173="","Öğrenci No eksik",IF($C173="","Ad Soyad eksik",IF($D173="","Ara Rapor puanları eksik",IF($E173="","Ara Sunum puanları eksik",IF($F173="","Süreç Takibi puanları eksik",IF(AND('Danışman Puan Girişi'!$AD173&lt;&gt;"Evet",$G173=""),"Final Raporu puanları eksik",IF($L173="",IF(AND($I173="",$K173=""),"Final Sunumu jüri puanları eksik",IF($I173="","Final Sunumu – Jüri 1 puanları eksik","Final Sunumu – Jüri 2 puanları eksik")),IF(AND('Danışman Puan Girişi'!$AD173="Evet",$R173="Katılmadı"),"Tamamlandı (Final Raporu teslim edilmedi: 0 puan; Final Sunumu'na katılmadı: 0 puan)",IF('Danışman Puan Girişi'!$AD173="Evet","Tamamlandı (Final Raporu teslim edilmedi: 0 puan)",IF($R173="Katılmadı","Tamamlandı (Final Sunumu'na katılmadı: 0 puan)","Tamamlandı")))))))))))))</f>
        <v/>
      </c>
      <c r="O173" s="21" t="str">
        <f aca="false">IF($A173="","",$A173&amp;"#"&amp;$Q173)</f>
        <v/>
      </c>
      <c r="P173" s="21" t="str">
        <f aca="false">IF($A173="","",IFERROR(MATCH($A173,'Jüri Puan Girişi'!$A$6:$A$55,0),""))</f>
        <v/>
      </c>
      <c r="Q173" s="21" t="str">
        <f aca="false">IF($A173="","",COUNTIF('Öğrenci Listesi'!$A$4:$A173,'Öğrenci Listesi'!$A173))</f>
        <v/>
      </c>
      <c r="R173" s="21" t="str">
        <f aca="false">IF(OR($A173="",$P173="",$Q173=""),"",IFERROR(INDEX('Jüri Puan Girişi'!$A$6:$BF$55,$P173,13+($Q173-1)*9+2),""))</f>
        <v/>
      </c>
    </row>
    <row r="174" customFormat="false" ht="19.5" hidden="false" customHeight="true" outlineLevel="0" collapsed="false">
      <c r="A174" s="21" t="str">
        <f aca="false">IF('Öğrenci Listesi'!$A174="","",'Öğrenci Listesi'!$A174)</f>
        <v/>
      </c>
      <c r="B174" s="21" t="str">
        <f aca="false">IF('Öğrenci Listesi'!$A174="","",'Öğrenci Listesi'!$D174)</f>
        <v/>
      </c>
      <c r="C174" s="23" t="str">
        <f aca="false">IF('Öğrenci Listesi'!$A174="","",'Öğrenci Listesi'!$E174)</f>
        <v/>
      </c>
      <c r="D174" s="21" t="str">
        <f aca="false">IF($A174="","",'Danışman Puan Girişi'!$I174)</f>
        <v/>
      </c>
      <c r="E174" s="21" t="str">
        <f aca="false">IF($A174="","",'Danışman Puan Girişi'!$O174)</f>
        <v/>
      </c>
      <c r="F174" s="21" t="str">
        <f aca="false">IF($A174="","",'Danışman Puan Girişi'!$T174)</f>
        <v/>
      </c>
      <c r="G174" s="21" t="str">
        <f aca="false">IF($A174="","",'Danışman Puan Girişi'!$AB174)</f>
        <v/>
      </c>
      <c r="H174" s="21" t="str">
        <f aca="false">IF($A174="","",IF($P174="","",IFERROR(INDEX('Jüri Puan Girişi'!$I$6:$I$55,$P174),"")))</f>
        <v/>
      </c>
      <c r="I174" s="21" t="str">
        <f aca="false">IF(OR($A174="",$P174="",$Q174=""),"",IFERROR(INDEX('Jüri Puan Girişi'!$A$6:$BF$55,$P174,13+($Q174-1)*9+7),""))</f>
        <v/>
      </c>
      <c r="J174" s="21" t="str">
        <f aca="false">IF($A174="","",IF($P174="","",IFERROR(INDEX('Jüri Puan Girişi'!$M$6:$M$55,$P174),"")))</f>
        <v/>
      </c>
      <c r="K174" s="21" t="str">
        <f aca="false">IF(OR($A174="",$P174="",$Q174=""),"",IFERROR(INDEX('Jüri Puan Girişi'!$A$6:$BF$55,$P174,13+($Q174-1)*9+8),""))</f>
        <v/>
      </c>
      <c r="L174" s="21" t="str">
        <f aca="false">IF(OR($A174="",$P174="",$Q174=""),"",IFERROR(INDEX('Jüri Puan Girişi'!$A$6:$BF$55,$P174,13+($Q174-1)*9+9),""))</f>
        <v/>
      </c>
      <c r="M174" s="21" t="str">
        <f aca="false">IF($A174="","",IF(OR($D174="",$E174="",$F174="",$L174="",AND('Danışman Puan Girişi'!$AD174&lt;&gt;"Evet",$G174="")),"",ROUND($D174*Kılavuz!$C$31+$E174*Kılavuz!$C$32+$F174*Kılavuz!$C$33+(IF('Danışman Puan Girişi'!$AD174="Evet",0,$G174))*Kılavuz!$C$34+$L174*Kılavuz!$C$35,2)))</f>
        <v/>
      </c>
      <c r="N174" s="23" t="str">
        <f aca="false">IF($A174="","",IF($Q174&gt;4,"Kapasite dışı: projede 4’ten fazla öğrenci",IF(OR(COUNTIF('Öğrenci Listesi'!$A$4:$A$253,$A174)&lt;3,COUNTIF('Öğrenci Listesi'!$A$4:$A$253,$A174)&gt;4),"Grup büyüklüğü 3–4 aralığı dışında",IF($B174="","Öğrenci No eksik",IF($C174="","Ad Soyad eksik",IF($D174="","Ara Rapor puanları eksik",IF($E174="","Ara Sunum puanları eksik",IF($F174="","Süreç Takibi puanları eksik",IF(AND('Danışman Puan Girişi'!$AD174&lt;&gt;"Evet",$G174=""),"Final Raporu puanları eksik",IF($L174="",IF(AND($I174="",$K174=""),"Final Sunumu jüri puanları eksik",IF($I174="","Final Sunumu – Jüri 1 puanları eksik","Final Sunumu – Jüri 2 puanları eksik")),IF(AND('Danışman Puan Girişi'!$AD174="Evet",$R174="Katılmadı"),"Tamamlandı (Final Raporu teslim edilmedi: 0 puan; Final Sunumu'na katılmadı: 0 puan)",IF('Danışman Puan Girişi'!$AD174="Evet","Tamamlandı (Final Raporu teslim edilmedi: 0 puan)",IF($R174="Katılmadı","Tamamlandı (Final Sunumu'na katılmadı: 0 puan)","Tamamlandı")))))))))))))</f>
        <v/>
      </c>
      <c r="O174" s="21" t="str">
        <f aca="false">IF($A174="","",$A174&amp;"#"&amp;$Q174)</f>
        <v/>
      </c>
      <c r="P174" s="21" t="str">
        <f aca="false">IF($A174="","",IFERROR(MATCH($A174,'Jüri Puan Girişi'!$A$6:$A$55,0),""))</f>
        <v/>
      </c>
      <c r="Q174" s="21" t="str">
        <f aca="false">IF($A174="","",COUNTIF('Öğrenci Listesi'!$A$4:$A174,'Öğrenci Listesi'!$A174))</f>
        <v/>
      </c>
      <c r="R174" s="21" t="str">
        <f aca="false">IF(OR($A174="",$P174="",$Q174=""),"",IFERROR(INDEX('Jüri Puan Girişi'!$A$6:$BF$55,$P174,13+($Q174-1)*9+2),""))</f>
        <v/>
      </c>
    </row>
    <row r="175" customFormat="false" ht="19.5" hidden="false" customHeight="true" outlineLevel="0" collapsed="false">
      <c r="A175" s="21" t="str">
        <f aca="false">IF('Öğrenci Listesi'!$A175="","",'Öğrenci Listesi'!$A175)</f>
        <v/>
      </c>
      <c r="B175" s="21" t="str">
        <f aca="false">IF('Öğrenci Listesi'!$A175="","",'Öğrenci Listesi'!$D175)</f>
        <v/>
      </c>
      <c r="C175" s="23" t="str">
        <f aca="false">IF('Öğrenci Listesi'!$A175="","",'Öğrenci Listesi'!$E175)</f>
        <v/>
      </c>
      <c r="D175" s="21" t="str">
        <f aca="false">IF($A175="","",'Danışman Puan Girişi'!$I175)</f>
        <v/>
      </c>
      <c r="E175" s="21" t="str">
        <f aca="false">IF($A175="","",'Danışman Puan Girişi'!$O175)</f>
        <v/>
      </c>
      <c r="F175" s="21" t="str">
        <f aca="false">IF($A175="","",'Danışman Puan Girişi'!$T175)</f>
        <v/>
      </c>
      <c r="G175" s="21" t="str">
        <f aca="false">IF($A175="","",'Danışman Puan Girişi'!$AB175)</f>
        <v/>
      </c>
      <c r="H175" s="21" t="str">
        <f aca="false">IF($A175="","",IF($P175="","",IFERROR(INDEX('Jüri Puan Girişi'!$I$6:$I$55,$P175),"")))</f>
        <v/>
      </c>
      <c r="I175" s="21" t="str">
        <f aca="false">IF(OR($A175="",$P175="",$Q175=""),"",IFERROR(INDEX('Jüri Puan Girişi'!$A$6:$BF$55,$P175,13+($Q175-1)*9+7),""))</f>
        <v/>
      </c>
      <c r="J175" s="21" t="str">
        <f aca="false">IF($A175="","",IF($P175="","",IFERROR(INDEX('Jüri Puan Girişi'!$M$6:$M$55,$P175),"")))</f>
        <v/>
      </c>
      <c r="K175" s="21" t="str">
        <f aca="false">IF(OR($A175="",$P175="",$Q175=""),"",IFERROR(INDEX('Jüri Puan Girişi'!$A$6:$BF$55,$P175,13+($Q175-1)*9+8),""))</f>
        <v/>
      </c>
      <c r="L175" s="21" t="str">
        <f aca="false">IF(OR($A175="",$P175="",$Q175=""),"",IFERROR(INDEX('Jüri Puan Girişi'!$A$6:$BF$55,$P175,13+($Q175-1)*9+9),""))</f>
        <v/>
      </c>
      <c r="M175" s="21" t="str">
        <f aca="false">IF($A175="","",IF(OR($D175="",$E175="",$F175="",$L175="",AND('Danışman Puan Girişi'!$AD175&lt;&gt;"Evet",$G175="")),"",ROUND($D175*Kılavuz!$C$31+$E175*Kılavuz!$C$32+$F175*Kılavuz!$C$33+(IF('Danışman Puan Girişi'!$AD175="Evet",0,$G175))*Kılavuz!$C$34+$L175*Kılavuz!$C$35,2)))</f>
        <v/>
      </c>
      <c r="N175" s="23" t="str">
        <f aca="false">IF($A175="","",IF($Q175&gt;4,"Kapasite dışı: projede 4’ten fazla öğrenci",IF(OR(COUNTIF('Öğrenci Listesi'!$A$4:$A$253,$A175)&lt;3,COUNTIF('Öğrenci Listesi'!$A$4:$A$253,$A175)&gt;4),"Grup büyüklüğü 3–4 aralığı dışında",IF($B175="","Öğrenci No eksik",IF($C175="","Ad Soyad eksik",IF($D175="","Ara Rapor puanları eksik",IF($E175="","Ara Sunum puanları eksik",IF($F175="","Süreç Takibi puanları eksik",IF(AND('Danışman Puan Girişi'!$AD175&lt;&gt;"Evet",$G175=""),"Final Raporu puanları eksik",IF($L175="",IF(AND($I175="",$K175=""),"Final Sunumu jüri puanları eksik",IF($I175="","Final Sunumu – Jüri 1 puanları eksik","Final Sunumu – Jüri 2 puanları eksik")),IF(AND('Danışman Puan Girişi'!$AD175="Evet",$R175="Katılmadı"),"Tamamlandı (Final Raporu teslim edilmedi: 0 puan; Final Sunumu'na katılmadı: 0 puan)",IF('Danışman Puan Girişi'!$AD175="Evet","Tamamlandı (Final Raporu teslim edilmedi: 0 puan)",IF($R175="Katılmadı","Tamamlandı (Final Sunumu'na katılmadı: 0 puan)","Tamamlandı")))))))))))))</f>
        <v/>
      </c>
      <c r="O175" s="21" t="str">
        <f aca="false">IF($A175="","",$A175&amp;"#"&amp;$Q175)</f>
        <v/>
      </c>
      <c r="P175" s="21" t="str">
        <f aca="false">IF($A175="","",IFERROR(MATCH($A175,'Jüri Puan Girişi'!$A$6:$A$55,0),""))</f>
        <v/>
      </c>
      <c r="Q175" s="21" t="str">
        <f aca="false">IF($A175="","",COUNTIF('Öğrenci Listesi'!$A$4:$A175,'Öğrenci Listesi'!$A175))</f>
        <v/>
      </c>
      <c r="R175" s="21" t="str">
        <f aca="false">IF(OR($A175="",$P175="",$Q175=""),"",IFERROR(INDEX('Jüri Puan Girişi'!$A$6:$BF$55,$P175,13+($Q175-1)*9+2),""))</f>
        <v/>
      </c>
    </row>
    <row r="176" customFormat="false" ht="19.5" hidden="false" customHeight="true" outlineLevel="0" collapsed="false">
      <c r="A176" s="21" t="str">
        <f aca="false">IF('Öğrenci Listesi'!$A176="","",'Öğrenci Listesi'!$A176)</f>
        <v/>
      </c>
      <c r="B176" s="21" t="str">
        <f aca="false">IF('Öğrenci Listesi'!$A176="","",'Öğrenci Listesi'!$D176)</f>
        <v/>
      </c>
      <c r="C176" s="23" t="str">
        <f aca="false">IF('Öğrenci Listesi'!$A176="","",'Öğrenci Listesi'!$E176)</f>
        <v/>
      </c>
      <c r="D176" s="21" t="str">
        <f aca="false">IF($A176="","",'Danışman Puan Girişi'!$I176)</f>
        <v/>
      </c>
      <c r="E176" s="21" t="str">
        <f aca="false">IF($A176="","",'Danışman Puan Girişi'!$O176)</f>
        <v/>
      </c>
      <c r="F176" s="21" t="str">
        <f aca="false">IF($A176="","",'Danışman Puan Girişi'!$T176)</f>
        <v/>
      </c>
      <c r="G176" s="21" t="str">
        <f aca="false">IF($A176="","",'Danışman Puan Girişi'!$AB176)</f>
        <v/>
      </c>
      <c r="H176" s="21" t="str">
        <f aca="false">IF($A176="","",IF($P176="","",IFERROR(INDEX('Jüri Puan Girişi'!$I$6:$I$55,$P176),"")))</f>
        <v/>
      </c>
      <c r="I176" s="21" t="str">
        <f aca="false">IF(OR($A176="",$P176="",$Q176=""),"",IFERROR(INDEX('Jüri Puan Girişi'!$A$6:$BF$55,$P176,13+($Q176-1)*9+7),""))</f>
        <v/>
      </c>
      <c r="J176" s="21" t="str">
        <f aca="false">IF($A176="","",IF($P176="","",IFERROR(INDEX('Jüri Puan Girişi'!$M$6:$M$55,$P176),"")))</f>
        <v/>
      </c>
      <c r="K176" s="21" t="str">
        <f aca="false">IF(OR($A176="",$P176="",$Q176=""),"",IFERROR(INDEX('Jüri Puan Girişi'!$A$6:$BF$55,$P176,13+($Q176-1)*9+8),""))</f>
        <v/>
      </c>
      <c r="L176" s="21" t="str">
        <f aca="false">IF(OR($A176="",$P176="",$Q176=""),"",IFERROR(INDEX('Jüri Puan Girişi'!$A$6:$BF$55,$P176,13+($Q176-1)*9+9),""))</f>
        <v/>
      </c>
      <c r="M176" s="21" t="str">
        <f aca="false">IF($A176="","",IF(OR($D176="",$E176="",$F176="",$L176="",AND('Danışman Puan Girişi'!$AD176&lt;&gt;"Evet",$G176="")),"",ROUND($D176*Kılavuz!$C$31+$E176*Kılavuz!$C$32+$F176*Kılavuz!$C$33+(IF('Danışman Puan Girişi'!$AD176="Evet",0,$G176))*Kılavuz!$C$34+$L176*Kılavuz!$C$35,2)))</f>
        <v/>
      </c>
      <c r="N176" s="23" t="str">
        <f aca="false">IF($A176="","",IF($Q176&gt;4,"Kapasite dışı: projede 4’ten fazla öğrenci",IF(OR(COUNTIF('Öğrenci Listesi'!$A$4:$A$253,$A176)&lt;3,COUNTIF('Öğrenci Listesi'!$A$4:$A$253,$A176)&gt;4),"Grup büyüklüğü 3–4 aralığı dışında",IF($B176="","Öğrenci No eksik",IF($C176="","Ad Soyad eksik",IF($D176="","Ara Rapor puanları eksik",IF($E176="","Ara Sunum puanları eksik",IF($F176="","Süreç Takibi puanları eksik",IF(AND('Danışman Puan Girişi'!$AD176&lt;&gt;"Evet",$G176=""),"Final Raporu puanları eksik",IF($L176="",IF(AND($I176="",$K176=""),"Final Sunumu jüri puanları eksik",IF($I176="","Final Sunumu – Jüri 1 puanları eksik","Final Sunumu – Jüri 2 puanları eksik")),IF(AND('Danışman Puan Girişi'!$AD176="Evet",$R176="Katılmadı"),"Tamamlandı (Final Raporu teslim edilmedi: 0 puan; Final Sunumu'na katılmadı: 0 puan)",IF('Danışman Puan Girişi'!$AD176="Evet","Tamamlandı (Final Raporu teslim edilmedi: 0 puan)",IF($R176="Katılmadı","Tamamlandı (Final Sunumu'na katılmadı: 0 puan)","Tamamlandı")))))))))))))</f>
        <v/>
      </c>
      <c r="O176" s="21" t="str">
        <f aca="false">IF($A176="","",$A176&amp;"#"&amp;$Q176)</f>
        <v/>
      </c>
      <c r="P176" s="21" t="str">
        <f aca="false">IF($A176="","",IFERROR(MATCH($A176,'Jüri Puan Girişi'!$A$6:$A$55,0),""))</f>
        <v/>
      </c>
      <c r="Q176" s="21" t="str">
        <f aca="false">IF($A176="","",COUNTIF('Öğrenci Listesi'!$A$4:$A176,'Öğrenci Listesi'!$A176))</f>
        <v/>
      </c>
      <c r="R176" s="21" t="str">
        <f aca="false">IF(OR($A176="",$P176="",$Q176=""),"",IFERROR(INDEX('Jüri Puan Girişi'!$A$6:$BF$55,$P176,13+($Q176-1)*9+2),""))</f>
        <v/>
      </c>
    </row>
    <row r="177" customFormat="false" ht="19.5" hidden="false" customHeight="true" outlineLevel="0" collapsed="false">
      <c r="A177" s="21" t="str">
        <f aca="false">IF('Öğrenci Listesi'!$A177="","",'Öğrenci Listesi'!$A177)</f>
        <v/>
      </c>
      <c r="B177" s="21" t="str">
        <f aca="false">IF('Öğrenci Listesi'!$A177="","",'Öğrenci Listesi'!$D177)</f>
        <v/>
      </c>
      <c r="C177" s="23" t="str">
        <f aca="false">IF('Öğrenci Listesi'!$A177="","",'Öğrenci Listesi'!$E177)</f>
        <v/>
      </c>
      <c r="D177" s="21" t="str">
        <f aca="false">IF($A177="","",'Danışman Puan Girişi'!$I177)</f>
        <v/>
      </c>
      <c r="E177" s="21" t="str">
        <f aca="false">IF($A177="","",'Danışman Puan Girişi'!$O177)</f>
        <v/>
      </c>
      <c r="F177" s="21" t="str">
        <f aca="false">IF($A177="","",'Danışman Puan Girişi'!$T177)</f>
        <v/>
      </c>
      <c r="G177" s="21" t="str">
        <f aca="false">IF($A177="","",'Danışman Puan Girişi'!$AB177)</f>
        <v/>
      </c>
      <c r="H177" s="21" t="str">
        <f aca="false">IF($A177="","",IF($P177="","",IFERROR(INDEX('Jüri Puan Girişi'!$I$6:$I$55,$P177),"")))</f>
        <v/>
      </c>
      <c r="I177" s="21" t="str">
        <f aca="false">IF(OR($A177="",$P177="",$Q177=""),"",IFERROR(INDEX('Jüri Puan Girişi'!$A$6:$BF$55,$P177,13+($Q177-1)*9+7),""))</f>
        <v/>
      </c>
      <c r="J177" s="21" t="str">
        <f aca="false">IF($A177="","",IF($P177="","",IFERROR(INDEX('Jüri Puan Girişi'!$M$6:$M$55,$P177),"")))</f>
        <v/>
      </c>
      <c r="K177" s="21" t="str">
        <f aca="false">IF(OR($A177="",$P177="",$Q177=""),"",IFERROR(INDEX('Jüri Puan Girişi'!$A$6:$BF$55,$P177,13+($Q177-1)*9+8),""))</f>
        <v/>
      </c>
      <c r="L177" s="21" t="str">
        <f aca="false">IF(OR($A177="",$P177="",$Q177=""),"",IFERROR(INDEX('Jüri Puan Girişi'!$A$6:$BF$55,$P177,13+($Q177-1)*9+9),""))</f>
        <v/>
      </c>
      <c r="M177" s="21" t="str">
        <f aca="false">IF($A177="","",IF(OR($D177="",$E177="",$F177="",$L177="",AND('Danışman Puan Girişi'!$AD177&lt;&gt;"Evet",$G177="")),"",ROUND($D177*Kılavuz!$C$31+$E177*Kılavuz!$C$32+$F177*Kılavuz!$C$33+(IF('Danışman Puan Girişi'!$AD177="Evet",0,$G177))*Kılavuz!$C$34+$L177*Kılavuz!$C$35,2)))</f>
        <v/>
      </c>
      <c r="N177" s="23" t="str">
        <f aca="false">IF($A177="","",IF($Q177&gt;4,"Kapasite dışı: projede 4’ten fazla öğrenci",IF(OR(COUNTIF('Öğrenci Listesi'!$A$4:$A$253,$A177)&lt;3,COUNTIF('Öğrenci Listesi'!$A$4:$A$253,$A177)&gt;4),"Grup büyüklüğü 3–4 aralığı dışında",IF($B177="","Öğrenci No eksik",IF($C177="","Ad Soyad eksik",IF($D177="","Ara Rapor puanları eksik",IF($E177="","Ara Sunum puanları eksik",IF($F177="","Süreç Takibi puanları eksik",IF(AND('Danışman Puan Girişi'!$AD177&lt;&gt;"Evet",$G177=""),"Final Raporu puanları eksik",IF($L177="",IF(AND($I177="",$K177=""),"Final Sunumu jüri puanları eksik",IF($I177="","Final Sunumu – Jüri 1 puanları eksik","Final Sunumu – Jüri 2 puanları eksik")),IF(AND('Danışman Puan Girişi'!$AD177="Evet",$R177="Katılmadı"),"Tamamlandı (Final Raporu teslim edilmedi: 0 puan; Final Sunumu'na katılmadı: 0 puan)",IF('Danışman Puan Girişi'!$AD177="Evet","Tamamlandı (Final Raporu teslim edilmedi: 0 puan)",IF($R177="Katılmadı","Tamamlandı (Final Sunumu'na katılmadı: 0 puan)","Tamamlandı")))))))))))))</f>
        <v/>
      </c>
      <c r="O177" s="21" t="str">
        <f aca="false">IF($A177="","",$A177&amp;"#"&amp;$Q177)</f>
        <v/>
      </c>
      <c r="P177" s="21" t="str">
        <f aca="false">IF($A177="","",IFERROR(MATCH($A177,'Jüri Puan Girişi'!$A$6:$A$55,0),""))</f>
        <v/>
      </c>
      <c r="Q177" s="21" t="str">
        <f aca="false">IF($A177="","",COUNTIF('Öğrenci Listesi'!$A$4:$A177,'Öğrenci Listesi'!$A177))</f>
        <v/>
      </c>
      <c r="R177" s="21" t="str">
        <f aca="false">IF(OR($A177="",$P177="",$Q177=""),"",IFERROR(INDEX('Jüri Puan Girişi'!$A$6:$BF$55,$P177,13+($Q177-1)*9+2),""))</f>
        <v/>
      </c>
    </row>
    <row r="178" customFormat="false" ht="19.5" hidden="false" customHeight="true" outlineLevel="0" collapsed="false">
      <c r="A178" s="21" t="str">
        <f aca="false">IF('Öğrenci Listesi'!$A178="","",'Öğrenci Listesi'!$A178)</f>
        <v/>
      </c>
      <c r="B178" s="21" t="str">
        <f aca="false">IF('Öğrenci Listesi'!$A178="","",'Öğrenci Listesi'!$D178)</f>
        <v/>
      </c>
      <c r="C178" s="23" t="str">
        <f aca="false">IF('Öğrenci Listesi'!$A178="","",'Öğrenci Listesi'!$E178)</f>
        <v/>
      </c>
      <c r="D178" s="21" t="str">
        <f aca="false">IF($A178="","",'Danışman Puan Girişi'!$I178)</f>
        <v/>
      </c>
      <c r="E178" s="21" t="str">
        <f aca="false">IF($A178="","",'Danışman Puan Girişi'!$O178)</f>
        <v/>
      </c>
      <c r="F178" s="21" t="str">
        <f aca="false">IF($A178="","",'Danışman Puan Girişi'!$T178)</f>
        <v/>
      </c>
      <c r="G178" s="21" t="str">
        <f aca="false">IF($A178="","",'Danışman Puan Girişi'!$AB178)</f>
        <v/>
      </c>
      <c r="H178" s="21" t="str">
        <f aca="false">IF($A178="","",IF($P178="","",IFERROR(INDEX('Jüri Puan Girişi'!$I$6:$I$55,$P178),"")))</f>
        <v/>
      </c>
      <c r="I178" s="21" t="str">
        <f aca="false">IF(OR($A178="",$P178="",$Q178=""),"",IFERROR(INDEX('Jüri Puan Girişi'!$A$6:$BF$55,$P178,13+($Q178-1)*9+7),""))</f>
        <v/>
      </c>
      <c r="J178" s="21" t="str">
        <f aca="false">IF($A178="","",IF($P178="","",IFERROR(INDEX('Jüri Puan Girişi'!$M$6:$M$55,$P178),"")))</f>
        <v/>
      </c>
      <c r="K178" s="21" t="str">
        <f aca="false">IF(OR($A178="",$P178="",$Q178=""),"",IFERROR(INDEX('Jüri Puan Girişi'!$A$6:$BF$55,$P178,13+($Q178-1)*9+8),""))</f>
        <v/>
      </c>
      <c r="L178" s="21" t="str">
        <f aca="false">IF(OR($A178="",$P178="",$Q178=""),"",IFERROR(INDEX('Jüri Puan Girişi'!$A$6:$BF$55,$P178,13+($Q178-1)*9+9),""))</f>
        <v/>
      </c>
      <c r="M178" s="21" t="str">
        <f aca="false">IF($A178="","",IF(OR($D178="",$E178="",$F178="",$L178="",AND('Danışman Puan Girişi'!$AD178&lt;&gt;"Evet",$G178="")),"",ROUND($D178*Kılavuz!$C$31+$E178*Kılavuz!$C$32+$F178*Kılavuz!$C$33+(IF('Danışman Puan Girişi'!$AD178="Evet",0,$G178))*Kılavuz!$C$34+$L178*Kılavuz!$C$35,2)))</f>
        <v/>
      </c>
      <c r="N178" s="23" t="str">
        <f aca="false">IF($A178="","",IF($Q178&gt;4,"Kapasite dışı: projede 4’ten fazla öğrenci",IF(OR(COUNTIF('Öğrenci Listesi'!$A$4:$A$253,$A178)&lt;3,COUNTIF('Öğrenci Listesi'!$A$4:$A$253,$A178)&gt;4),"Grup büyüklüğü 3–4 aralığı dışında",IF($B178="","Öğrenci No eksik",IF($C178="","Ad Soyad eksik",IF($D178="","Ara Rapor puanları eksik",IF($E178="","Ara Sunum puanları eksik",IF($F178="","Süreç Takibi puanları eksik",IF(AND('Danışman Puan Girişi'!$AD178&lt;&gt;"Evet",$G178=""),"Final Raporu puanları eksik",IF($L178="",IF(AND($I178="",$K178=""),"Final Sunumu jüri puanları eksik",IF($I178="","Final Sunumu – Jüri 1 puanları eksik","Final Sunumu – Jüri 2 puanları eksik")),IF(AND('Danışman Puan Girişi'!$AD178="Evet",$R178="Katılmadı"),"Tamamlandı (Final Raporu teslim edilmedi: 0 puan; Final Sunumu'na katılmadı: 0 puan)",IF('Danışman Puan Girişi'!$AD178="Evet","Tamamlandı (Final Raporu teslim edilmedi: 0 puan)",IF($R178="Katılmadı","Tamamlandı (Final Sunumu'na katılmadı: 0 puan)","Tamamlandı")))))))))))))</f>
        <v/>
      </c>
      <c r="O178" s="21" t="str">
        <f aca="false">IF($A178="","",$A178&amp;"#"&amp;$Q178)</f>
        <v/>
      </c>
      <c r="P178" s="21" t="str">
        <f aca="false">IF($A178="","",IFERROR(MATCH($A178,'Jüri Puan Girişi'!$A$6:$A$55,0),""))</f>
        <v/>
      </c>
      <c r="Q178" s="21" t="str">
        <f aca="false">IF($A178="","",COUNTIF('Öğrenci Listesi'!$A$4:$A178,'Öğrenci Listesi'!$A178))</f>
        <v/>
      </c>
      <c r="R178" s="21" t="str">
        <f aca="false">IF(OR($A178="",$P178="",$Q178=""),"",IFERROR(INDEX('Jüri Puan Girişi'!$A$6:$BF$55,$P178,13+($Q178-1)*9+2),""))</f>
        <v/>
      </c>
    </row>
    <row r="179" customFormat="false" ht="19.5" hidden="false" customHeight="true" outlineLevel="0" collapsed="false">
      <c r="A179" s="21" t="str">
        <f aca="false">IF('Öğrenci Listesi'!$A179="","",'Öğrenci Listesi'!$A179)</f>
        <v/>
      </c>
      <c r="B179" s="21" t="str">
        <f aca="false">IF('Öğrenci Listesi'!$A179="","",'Öğrenci Listesi'!$D179)</f>
        <v/>
      </c>
      <c r="C179" s="23" t="str">
        <f aca="false">IF('Öğrenci Listesi'!$A179="","",'Öğrenci Listesi'!$E179)</f>
        <v/>
      </c>
      <c r="D179" s="21" t="str">
        <f aca="false">IF($A179="","",'Danışman Puan Girişi'!$I179)</f>
        <v/>
      </c>
      <c r="E179" s="21" t="str">
        <f aca="false">IF($A179="","",'Danışman Puan Girişi'!$O179)</f>
        <v/>
      </c>
      <c r="F179" s="21" t="str">
        <f aca="false">IF($A179="","",'Danışman Puan Girişi'!$T179)</f>
        <v/>
      </c>
      <c r="G179" s="21" t="str">
        <f aca="false">IF($A179="","",'Danışman Puan Girişi'!$AB179)</f>
        <v/>
      </c>
      <c r="H179" s="21" t="str">
        <f aca="false">IF($A179="","",IF($P179="","",IFERROR(INDEX('Jüri Puan Girişi'!$I$6:$I$55,$P179),"")))</f>
        <v/>
      </c>
      <c r="I179" s="21" t="str">
        <f aca="false">IF(OR($A179="",$P179="",$Q179=""),"",IFERROR(INDEX('Jüri Puan Girişi'!$A$6:$BF$55,$P179,13+($Q179-1)*9+7),""))</f>
        <v/>
      </c>
      <c r="J179" s="21" t="str">
        <f aca="false">IF($A179="","",IF($P179="","",IFERROR(INDEX('Jüri Puan Girişi'!$M$6:$M$55,$P179),"")))</f>
        <v/>
      </c>
      <c r="K179" s="21" t="str">
        <f aca="false">IF(OR($A179="",$P179="",$Q179=""),"",IFERROR(INDEX('Jüri Puan Girişi'!$A$6:$BF$55,$P179,13+($Q179-1)*9+8),""))</f>
        <v/>
      </c>
      <c r="L179" s="21" t="str">
        <f aca="false">IF(OR($A179="",$P179="",$Q179=""),"",IFERROR(INDEX('Jüri Puan Girişi'!$A$6:$BF$55,$P179,13+($Q179-1)*9+9),""))</f>
        <v/>
      </c>
      <c r="M179" s="21" t="str">
        <f aca="false">IF($A179="","",IF(OR($D179="",$E179="",$F179="",$L179="",AND('Danışman Puan Girişi'!$AD179&lt;&gt;"Evet",$G179="")),"",ROUND($D179*Kılavuz!$C$31+$E179*Kılavuz!$C$32+$F179*Kılavuz!$C$33+(IF('Danışman Puan Girişi'!$AD179="Evet",0,$G179))*Kılavuz!$C$34+$L179*Kılavuz!$C$35,2)))</f>
        <v/>
      </c>
      <c r="N179" s="23" t="str">
        <f aca="false">IF($A179="","",IF($Q179&gt;4,"Kapasite dışı: projede 4’ten fazla öğrenci",IF(OR(COUNTIF('Öğrenci Listesi'!$A$4:$A$253,$A179)&lt;3,COUNTIF('Öğrenci Listesi'!$A$4:$A$253,$A179)&gt;4),"Grup büyüklüğü 3–4 aralığı dışında",IF($B179="","Öğrenci No eksik",IF($C179="","Ad Soyad eksik",IF($D179="","Ara Rapor puanları eksik",IF($E179="","Ara Sunum puanları eksik",IF($F179="","Süreç Takibi puanları eksik",IF(AND('Danışman Puan Girişi'!$AD179&lt;&gt;"Evet",$G179=""),"Final Raporu puanları eksik",IF($L179="",IF(AND($I179="",$K179=""),"Final Sunumu jüri puanları eksik",IF($I179="","Final Sunumu – Jüri 1 puanları eksik","Final Sunumu – Jüri 2 puanları eksik")),IF(AND('Danışman Puan Girişi'!$AD179="Evet",$R179="Katılmadı"),"Tamamlandı (Final Raporu teslim edilmedi: 0 puan; Final Sunumu'na katılmadı: 0 puan)",IF('Danışman Puan Girişi'!$AD179="Evet","Tamamlandı (Final Raporu teslim edilmedi: 0 puan)",IF($R179="Katılmadı","Tamamlandı (Final Sunumu'na katılmadı: 0 puan)","Tamamlandı")))))))))))))</f>
        <v/>
      </c>
      <c r="O179" s="21" t="str">
        <f aca="false">IF($A179="","",$A179&amp;"#"&amp;$Q179)</f>
        <v/>
      </c>
      <c r="P179" s="21" t="str">
        <f aca="false">IF($A179="","",IFERROR(MATCH($A179,'Jüri Puan Girişi'!$A$6:$A$55,0),""))</f>
        <v/>
      </c>
      <c r="Q179" s="21" t="str">
        <f aca="false">IF($A179="","",COUNTIF('Öğrenci Listesi'!$A$4:$A179,'Öğrenci Listesi'!$A179))</f>
        <v/>
      </c>
      <c r="R179" s="21" t="str">
        <f aca="false">IF(OR($A179="",$P179="",$Q179=""),"",IFERROR(INDEX('Jüri Puan Girişi'!$A$6:$BF$55,$P179,13+($Q179-1)*9+2),""))</f>
        <v/>
      </c>
    </row>
    <row r="180" customFormat="false" ht="19.5" hidden="false" customHeight="true" outlineLevel="0" collapsed="false">
      <c r="A180" s="21" t="str">
        <f aca="false">IF('Öğrenci Listesi'!$A180="","",'Öğrenci Listesi'!$A180)</f>
        <v/>
      </c>
      <c r="B180" s="21" t="str">
        <f aca="false">IF('Öğrenci Listesi'!$A180="","",'Öğrenci Listesi'!$D180)</f>
        <v/>
      </c>
      <c r="C180" s="23" t="str">
        <f aca="false">IF('Öğrenci Listesi'!$A180="","",'Öğrenci Listesi'!$E180)</f>
        <v/>
      </c>
      <c r="D180" s="21" t="str">
        <f aca="false">IF($A180="","",'Danışman Puan Girişi'!$I180)</f>
        <v/>
      </c>
      <c r="E180" s="21" t="str">
        <f aca="false">IF($A180="","",'Danışman Puan Girişi'!$O180)</f>
        <v/>
      </c>
      <c r="F180" s="21" t="str">
        <f aca="false">IF($A180="","",'Danışman Puan Girişi'!$T180)</f>
        <v/>
      </c>
      <c r="G180" s="21" t="str">
        <f aca="false">IF($A180="","",'Danışman Puan Girişi'!$AB180)</f>
        <v/>
      </c>
      <c r="H180" s="21" t="str">
        <f aca="false">IF($A180="","",IF($P180="","",IFERROR(INDEX('Jüri Puan Girişi'!$I$6:$I$55,$P180),"")))</f>
        <v/>
      </c>
      <c r="I180" s="21" t="str">
        <f aca="false">IF(OR($A180="",$P180="",$Q180=""),"",IFERROR(INDEX('Jüri Puan Girişi'!$A$6:$BF$55,$P180,13+($Q180-1)*9+7),""))</f>
        <v/>
      </c>
      <c r="J180" s="21" t="str">
        <f aca="false">IF($A180="","",IF($P180="","",IFERROR(INDEX('Jüri Puan Girişi'!$M$6:$M$55,$P180),"")))</f>
        <v/>
      </c>
      <c r="K180" s="21" t="str">
        <f aca="false">IF(OR($A180="",$P180="",$Q180=""),"",IFERROR(INDEX('Jüri Puan Girişi'!$A$6:$BF$55,$P180,13+($Q180-1)*9+8),""))</f>
        <v/>
      </c>
      <c r="L180" s="21" t="str">
        <f aca="false">IF(OR($A180="",$P180="",$Q180=""),"",IFERROR(INDEX('Jüri Puan Girişi'!$A$6:$BF$55,$P180,13+($Q180-1)*9+9),""))</f>
        <v/>
      </c>
      <c r="M180" s="21" t="str">
        <f aca="false">IF($A180="","",IF(OR($D180="",$E180="",$F180="",$L180="",AND('Danışman Puan Girişi'!$AD180&lt;&gt;"Evet",$G180="")),"",ROUND($D180*Kılavuz!$C$31+$E180*Kılavuz!$C$32+$F180*Kılavuz!$C$33+(IF('Danışman Puan Girişi'!$AD180="Evet",0,$G180))*Kılavuz!$C$34+$L180*Kılavuz!$C$35,2)))</f>
        <v/>
      </c>
      <c r="N180" s="23" t="str">
        <f aca="false">IF($A180="","",IF($Q180&gt;4,"Kapasite dışı: projede 4’ten fazla öğrenci",IF(OR(COUNTIF('Öğrenci Listesi'!$A$4:$A$253,$A180)&lt;3,COUNTIF('Öğrenci Listesi'!$A$4:$A$253,$A180)&gt;4),"Grup büyüklüğü 3–4 aralığı dışında",IF($B180="","Öğrenci No eksik",IF($C180="","Ad Soyad eksik",IF($D180="","Ara Rapor puanları eksik",IF($E180="","Ara Sunum puanları eksik",IF($F180="","Süreç Takibi puanları eksik",IF(AND('Danışman Puan Girişi'!$AD180&lt;&gt;"Evet",$G180=""),"Final Raporu puanları eksik",IF($L180="",IF(AND($I180="",$K180=""),"Final Sunumu jüri puanları eksik",IF($I180="","Final Sunumu – Jüri 1 puanları eksik","Final Sunumu – Jüri 2 puanları eksik")),IF(AND('Danışman Puan Girişi'!$AD180="Evet",$R180="Katılmadı"),"Tamamlandı (Final Raporu teslim edilmedi: 0 puan; Final Sunumu'na katılmadı: 0 puan)",IF('Danışman Puan Girişi'!$AD180="Evet","Tamamlandı (Final Raporu teslim edilmedi: 0 puan)",IF($R180="Katılmadı","Tamamlandı (Final Sunumu'na katılmadı: 0 puan)","Tamamlandı")))))))))))))</f>
        <v/>
      </c>
      <c r="O180" s="21" t="str">
        <f aca="false">IF($A180="","",$A180&amp;"#"&amp;$Q180)</f>
        <v/>
      </c>
      <c r="P180" s="21" t="str">
        <f aca="false">IF($A180="","",IFERROR(MATCH($A180,'Jüri Puan Girişi'!$A$6:$A$55,0),""))</f>
        <v/>
      </c>
      <c r="Q180" s="21" t="str">
        <f aca="false">IF($A180="","",COUNTIF('Öğrenci Listesi'!$A$4:$A180,'Öğrenci Listesi'!$A180))</f>
        <v/>
      </c>
      <c r="R180" s="21" t="str">
        <f aca="false">IF(OR($A180="",$P180="",$Q180=""),"",IFERROR(INDEX('Jüri Puan Girişi'!$A$6:$BF$55,$P180,13+($Q180-1)*9+2),""))</f>
        <v/>
      </c>
    </row>
    <row r="181" customFormat="false" ht="19.5" hidden="false" customHeight="true" outlineLevel="0" collapsed="false">
      <c r="A181" s="21" t="str">
        <f aca="false">IF('Öğrenci Listesi'!$A181="","",'Öğrenci Listesi'!$A181)</f>
        <v/>
      </c>
      <c r="B181" s="21" t="str">
        <f aca="false">IF('Öğrenci Listesi'!$A181="","",'Öğrenci Listesi'!$D181)</f>
        <v/>
      </c>
      <c r="C181" s="23" t="str">
        <f aca="false">IF('Öğrenci Listesi'!$A181="","",'Öğrenci Listesi'!$E181)</f>
        <v/>
      </c>
      <c r="D181" s="21" t="str">
        <f aca="false">IF($A181="","",'Danışman Puan Girişi'!$I181)</f>
        <v/>
      </c>
      <c r="E181" s="21" t="str">
        <f aca="false">IF($A181="","",'Danışman Puan Girişi'!$O181)</f>
        <v/>
      </c>
      <c r="F181" s="21" t="str">
        <f aca="false">IF($A181="","",'Danışman Puan Girişi'!$T181)</f>
        <v/>
      </c>
      <c r="G181" s="21" t="str">
        <f aca="false">IF($A181="","",'Danışman Puan Girişi'!$AB181)</f>
        <v/>
      </c>
      <c r="H181" s="21" t="str">
        <f aca="false">IF($A181="","",IF($P181="","",IFERROR(INDEX('Jüri Puan Girişi'!$I$6:$I$55,$P181),"")))</f>
        <v/>
      </c>
      <c r="I181" s="21" t="str">
        <f aca="false">IF(OR($A181="",$P181="",$Q181=""),"",IFERROR(INDEX('Jüri Puan Girişi'!$A$6:$BF$55,$P181,13+($Q181-1)*9+7),""))</f>
        <v/>
      </c>
      <c r="J181" s="21" t="str">
        <f aca="false">IF($A181="","",IF($P181="","",IFERROR(INDEX('Jüri Puan Girişi'!$M$6:$M$55,$P181),"")))</f>
        <v/>
      </c>
      <c r="K181" s="21" t="str">
        <f aca="false">IF(OR($A181="",$P181="",$Q181=""),"",IFERROR(INDEX('Jüri Puan Girişi'!$A$6:$BF$55,$P181,13+($Q181-1)*9+8),""))</f>
        <v/>
      </c>
      <c r="L181" s="21" t="str">
        <f aca="false">IF(OR($A181="",$P181="",$Q181=""),"",IFERROR(INDEX('Jüri Puan Girişi'!$A$6:$BF$55,$P181,13+($Q181-1)*9+9),""))</f>
        <v/>
      </c>
      <c r="M181" s="21" t="str">
        <f aca="false">IF($A181="","",IF(OR($D181="",$E181="",$F181="",$L181="",AND('Danışman Puan Girişi'!$AD181&lt;&gt;"Evet",$G181="")),"",ROUND($D181*Kılavuz!$C$31+$E181*Kılavuz!$C$32+$F181*Kılavuz!$C$33+(IF('Danışman Puan Girişi'!$AD181="Evet",0,$G181))*Kılavuz!$C$34+$L181*Kılavuz!$C$35,2)))</f>
        <v/>
      </c>
      <c r="N181" s="23" t="str">
        <f aca="false">IF($A181="","",IF($Q181&gt;4,"Kapasite dışı: projede 4’ten fazla öğrenci",IF(OR(COUNTIF('Öğrenci Listesi'!$A$4:$A$253,$A181)&lt;3,COUNTIF('Öğrenci Listesi'!$A$4:$A$253,$A181)&gt;4),"Grup büyüklüğü 3–4 aralığı dışında",IF($B181="","Öğrenci No eksik",IF($C181="","Ad Soyad eksik",IF($D181="","Ara Rapor puanları eksik",IF($E181="","Ara Sunum puanları eksik",IF($F181="","Süreç Takibi puanları eksik",IF(AND('Danışman Puan Girişi'!$AD181&lt;&gt;"Evet",$G181=""),"Final Raporu puanları eksik",IF($L181="",IF(AND($I181="",$K181=""),"Final Sunumu jüri puanları eksik",IF($I181="","Final Sunumu – Jüri 1 puanları eksik","Final Sunumu – Jüri 2 puanları eksik")),IF(AND('Danışman Puan Girişi'!$AD181="Evet",$R181="Katılmadı"),"Tamamlandı (Final Raporu teslim edilmedi: 0 puan; Final Sunumu'na katılmadı: 0 puan)",IF('Danışman Puan Girişi'!$AD181="Evet","Tamamlandı (Final Raporu teslim edilmedi: 0 puan)",IF($R181="Katılmadı","Tamamlandı (Final Sunumu'na katılmadı: 0 puan)","Tamamlandı")))))))))))))</f>
        <v/>
      </c>
      <c r="O181" s="21" t="str">
        <f aca="false">IF($A181="","",$A181&amp;"#"&amp;$Q181)</f>
        <v/>
      </c>
      <c r="P181" s="21" t="str">
        <f aca="false">IF($A181="","",IFERROR(MATCH($A181,'Jüri Puan Girişi'!$A$6:$A$55,0),""))</f>
        <v/>
      </c>
      <c r="Q181" s="21" t="str">
        <f aca="false">IF($A181="","",COUNTIF('Öğrenci Listesi'!$A$4:$A181,'Öğrenci Listesi'!$A181))</f>
        <v/>
      </c>
      <c r="R181" s="21" t="str">
        <f aca="false">IF(OR($A181="",$P181="",$Q181=""),"",IFERROR(INDEX('Jüri Puan Girişi'!$A$6:$BF$55,$P181,13+($Q181-1)*9+2),""))</f>
        <v/>
      </c>
    </row>
    <row r="182" customFormat="false" ht="19.5" hidden="false" customHeight="true" outlineLevel="0" collapsed="false">
      <c r="A182" s="21" t="str">
        <f aca="false">IF('Öğrenci Listesi'!$A182="","",'Öğrenci Listesi'!$A182)</f>
        <v/>
      </c>
      <c r="B182" s="21" t="str">
        <f aca="false">IF('Öğrenci Listesi'!$A182="","",'Öğrenci Listesi'!$D182)</f>
        <v/>
      </c>
      <c r="C182" s="23" t="str">
        <f aca="false">IF('Öğrenci Listesi'!$A182="","",'Öğrenci Listesi'!$E182)</f>
        <v/>
      </c>
      <c r="D182" s="21" t="str">
        <f aca="false">IF($A182="","",'Danışman Puan Girişi'!$I182)</f>
        <v/>
      </c>
      <c r="E182" s="21" t="str">
        <f aca="false">IF($A182="","",'Danışman Puan Girişi'!$O182)</f>
        <v/>
      </c>
      <c r="F182" s="21" t="str">
        <f aca="false">IF($A182="","",'Danışman Puan Girişi'!$T182)</f>
        <v/>
      </c>
      <c r="G182" s="21" t="str">
        <f aca="false">IF($A182="","",'Danışman Puan Girişi'!$AB182)</f>
        <v/>
      </c>
      <c r="H182" s="21" t="str">
        <f aca="false">IF($A182="","",IF($P182="","",IFERROR(INDEX('Jüri Puan Girişi'!$I$6:$I$55,$P182),"")))</f>
        <v/>
      </c>
      <c r="I182" s="21" t="str">
        <f aca="false">IF(OR($A182="",$P182="",$Q182=""),"",IFERROR(INDEX('Jüri Puan Girişi'!$A$6:$BF$55,$P182,13+($Q182-1)*9+7),""))</f>
        <v/>
      </c>
      <c r="J182" s="21" t="str">
        <f aca="false">IF($A182="","",IF($P182="","",IFERROR(INDEX('Jüri Puan Girişi'!$M$6:$M$55,$P182),"")))</f>
        <v/>
      </c>
      <c r="K182" s="21" t="str">
        <f aca="false">IF(OR($A182="",$P182="",$Q182=""),"",IFERROR(INDEX('Jüri Puan Girişi'!$A$6:$BF$55,$P182,13+($Q182-1)*9+8),""))</f>
        <v/>
      </c>
      <c r="L182" s="21" t="str">
        <f aca="false">IF(OR($A182="",$P182="",$Q182=""),"",IFERROR(INDEX('Jüri Puan Girişi'!$A$6:$BF$55,$P182,13+($Q182-1)*9+9),""))</f>
        <v/>
      </c>
      <c r="M182" s="21" t="str">
        <f aca="false">IF($A182="","",IF(OR($D182="",$E182="",$F182="",$L182="",AND('Danışman Puan Girişi'!$AD182&lt;&gt;"Evet",$G182="")),"",ROUND($D182*Kılavuz!$C$31+$E182*Kılavuz!$C$32+$F182*Kılavuz!$C$33+(IF('Danışman Puan Girişi'!$AD182="Evet",0,$G182))*Kılavuz!$C$34+$L182*Kılavuz!$C$35,2)))</f>
        <v/>
      </c>
      <c r="N182" s="23" t="str">
        <f aca="false">IF($A182="","",IF($Q182&gt;4,"Kapasite dışı: projede 4’ten fazla öğrenci",IF(OR(COUNTIF('Öğrenci Listesi'!$A$4:$A$253,$A182)&lt;3,COUNTIF('Öğrenci Listesi'!$A$4:$A$253,$A182)&gt;4),"Grup büyüklüğü 3–4 aralığı dışında",IF($B182="","Öğrenci No eksik",IF($C182="","Ad Soyad eksik",IF($D182="","Ara Rapor puanları eksik",IF($E182="","Ara Sunum puanları eksik",IF($F182="","Süreç Takibi puanları eksik",IF(AND('Danışman Puan Girişi'!$AD182&lt;&gt;"Evet",$G182=""),"Final Raporu puanları eksik",IF($L182="",IF(AND($I182="",$K182=""),"Final Sunumu jüri puanları eksik",IF($I182="","Final Sunumu – Jüri 1 puanları eksik","Final Sunumu – Jüri 2 puanları eksik")),IF(AND('Danışman Puan Girişi'!$AD182="Evet",$R182="Katılmadı"),"Tamamlandı (Final Raporu teslim edilmedi: 0 puan; Final Sunumu'na katılmadı: 0 puan)",IF('Danışman Puan Girişi'!$AD182="Evet","Tamamlandı (Final Raporu teslim edilmedi: 0 puan)",IF($R182="Katılmadı","Tamamlandı (Final Sunumu'na katılmadı: 0 puan)","Tamamlandı")))))))))))))</f>
        <v/>
      </c>
      <c r="O182" s="21" t="str">
        <f aca="false">IF($A182="","",$A182&amp;"#"&amp;$Q182)</f>
        <v/>
      </c>
      <c r="P182" s="21" t="str">
        <f aca="false">IF($A182="","",IFERROR(MATCH($A182,'Jüri Puan Girişi'!$A$6:$A$55,0),""))</f>
        <v/>
      </c>
      <c r="Q182" s="21" t="str">
        <f aca="false">IF($A182="","",COUNTIF('Öğrenci Listesi'!$A$4:$A182,'Öğrenci Listesi'!$A182))</f>
        <v/>
      </c>
      <c r="R182" s="21" t="str">
        <f aca="false">IF(OR($A182="",$P182="",$Q182=""),"",IFERROR(INDEX('Jüri Puan Girişi'!$A$6:$BF$55,$P182,13+($Q182-1)*9+2),""))</f>
        <v/>
      </c>
    </row>
    <row r="183" customFormat="false" ht="19.5" hidden="false" customHeight="true" outlineLevel="0" collapsed="false">
      <c r="A183" s="21" t="str">
        <f aca="false">IF('Öğrenci Listesi'!$A183="","",'Öğrenci Listesi'!$A183)</f>
        <v/>
      </c>
      <c r="B183" s="21" t="str">
        <f aca="false">IF('Öğrenci Listesi'!$A183="","",'Öğrenci Listesi'!$D183)</f>
        <v/>
      </c>
      <c r="C183" s="23" t="str">
        <f aca="false">IF('Öğrenci Listesi'!$A183="","",'Öğrenci Listesi'!$E183)</f>
        <v/>
      </c>
      <c r="D183" s="21" t="str">
        <f aca="false">IF($A183="","",'Danışman Puan Girişi'!$I183)</f>
        <v/>
      </c>
      <c r="E183" s="21" t="str">
        <f aca="false">IF($A183="","",'Danışman Puan Girişi'!$O183)</f>
        <v/>
      </c>
      <c r="F183" s="21" t="str">
        <f aca="false">IF($A183="","",'Danışman Puan Girişi'!$T183)</f>
        <v/>
      </c>
      <c r="G183" s="21" t="str">
        <f aca="false">IF($A183="","",'Danışman Puan Girişi'!$AB183)</f>
        <v/>
      </c>
      <c r="H183" s="21" t="str">
        <f aca="false">IF($A183="","",IF($P183="","",IFERROR(INDEX('Jüri Puan Girişi'!$I$6:$I$55,$P183),"")))</f>
        <v/>
      </c>
      <c r="I183" s="21" t="str">
        <f aca="false">IF(OR($A183="",$P183="",$Q183=""),"",IFERROR(INDEX('Jüri Puan Girişi'!$A$6:$BF$55,$P183,13+($Q183-1)*9+7),""))</f>
        <v/>
      </c>
      <c r="J183" s="21" t="str">
        <f aca="false">IF($A183="","",IF($P183="","",IFERROR(INDEX('Jüri Puan Girişi'!$M$6:$M$55,$P183),"")))</f>
        <v/>
      </c>
      <c r="K183" s="21" t="str">
        <f aca="false">IF(OR($A183="",$P183="",$Q183=""),"",IFERROR(INDEX('Jüri Puan Girişi'!$A$6:$BF$55,$P183,13+($Q183-1)*9+8),""))</f>
        <v/>
      </c>
      <c r="L183" s="21" t="str">
        <f aca="false">IF(OR($A183="",$P183="",$Q183=""),"",IFERROR(INDEX('Jüri Puan Girişi'!$A$6:$BF$55,$P183,13+($Q183-1)*9+9),""))</f>
        <v/>
      </c>
      <c r="M183" s="21" t="str">
        <f aca="false">IF($A183="","",IF(OR($D183="",$E183="",$F183="",$L183="",AND('Danışman Puan Girişi'!$AD183&lt;&gt;"Evet",$G183="")),"",ROUND($D183*Kılavuz!$C$31+$E183*Kılavuz!$C$32+$F183*Kılavuz!$C$33+(IF('Danışman Puan Girişi'!$AD183="Evet",0,$G183))*Kılavuz!$C$34+$L183*Kılavuz!$C$35,2)))</f>
        <v/>
      </c>
      <c r="N183" s="23" t="str">
        <f aca="false">IF($A183="","",IF($Q183&gt;4,"Kapasite dışı: projede 4’ten fazla öğrenci",IF(OR(COUNTIF('Öğrenci Listesi'!$A$4:$A$253,$A183)&lt;3,COUNTIF('Öğrenci Listesi'!$A$4:$A$253,$A183)&gt;4),"Grup büyüklüğü 3–4 aralığı dışında",IF($B183="","Öğrenci No eksik",IF($C183="","Ad Soyad eksik",IF($D183="","Ara Rapor puanları eksik",IF($E183="","Ara Sunum puanları eksik",IF($F183="","Süreç Takibi puanları eksik",IF(AND('Danışman Puan Girişi'!$AD183&lt;&gt;"Evet",$G183=""),"Final Raporu puanları eksik",IF($L183="",IF(AND($I183="",$K183=""),"Final Sunumu jüri puanları eksik",IF($I183="","Final Sunumu – Jüri 1 puanları eksik","Final Sunumu – Jüri 2 puanları eksik")),IF(AND('Danışman Puan Girişi'!$AD183="Evet",$R183="Katılmadı"),"Tamamlandı (Final Raporu teslim edilmedi: 0 puan; Final Sunumu'na katılmadı: 0 puan)",IF('Danışman Puan Girişi'!$AD183="Evet","Tamamlandı (Final Raporu teslim edilmedi: 0 puan)",IF($R183="Katılmadı","Tamamlandı (Final Sunumu'na katılmadı: 0 puan)","Tamamlandı")))))))))))))</f>
        <v/>
      </c>
      <c r="O183" s="21" t="str">
        <f aca="false">IF($A183="","",$A183&amp;"#"&amp;$Q183)</f>
        <v/>
      </c>
      <c r="P183" s="21" t="str">
        <f aca="false">IF($A183="","",IFERROR(MATCH($A183,'Jüri Puan Girişi'!$A$6:$A$55,0),""))</f>
        <v/>
      </c>
      <c r="Q183" s="21" t="str">
        <f aca="false">IF($A183="","",COUNTIF('Öğrenci Listesi'!$A$4:$A183,'Öğrenci Listesi'!$A183))</f>
        <v/>
      </c>
      <c r="R183" s="21" t="str">
        <f aca="false">IF(OR($A183="",$P183="",$Q183=""),"",IFERROR(INDEX('Jüri Puan Girişi'!$A$6:$BF$55,$P183,13+($Q183-1)*9+2),""))</f>
        <v/>
      </c>
    </row>
    <row r="184" customFormat="false" ht="19.5" hidden="false" customHeight="true" outlineLevel="0" collapsed="false">
      <c r="A184" s="21" t="str">
        <f aca="false">IF('Öğrenci Listesi'!$A184="","",'Öğrenci Listesi'!$A184)</f>
        <v/>
      </c>
      <c r="B184" s="21" t="str">
        <f aca="false">IF('Öğrenci Listesi'!$A184="","",'Öğrenci Listesi'!$D184)</f>
        <v/>
      </c>
      <c r="C184" s="23" t="str">
        <f aca="false">IF('Öğrenci Listesi'!$A184="","",'Öğrenci Listesi'!$E184)</f>
        <v/>
      </c>
      <c r="D184" s="21" t="str">
        <f aca="false">IF($A184="","",'Danışman Puan Girişi'!$I184)</f>
        <v/>
      </c>
      <c r="E184" s="21" t="str">
        <f aca="false">IF($A184="","",'Danışman Puan Girişi'!$O184)</f>
        <v/>
      </c>
      <c r="F184" s="21" t="str">
        <f aca="false">IF($A184="","",'Danışman Puan Girişi'!$T184)</f>
        <v/>
      </c>
      <c r="G184" s="21" t="str">
        <f aca="false">IF($A184="","",'Danışman Puan Girişi'!$AB184)</f>
        <v/>
      </c>
      <c r="H184" s="21" t="str">
        <f aca="false">IF($A184="","",IF($P184="","",IFERROR(INDEX('Jüri Puan Girişi'!$I$6:$I$55,$P184),"")))</f>
        <v/>
      </c>
      <c r="I184" s="21" t="str">
        <f aca="false">IF(OR($A184="",$P184="",$Q184=""),"",IFERROR(INDEX('Jüri Puan Girişi'!$A$6:$BF$55,$P184,13+($Q184-1)*9+7),""))</f>
        <v/>
      </c>
      <c r="J184" s="21" t="str">
        <f aca="false">IF($A184="","",IF($P184="","",IFERROR(INDEX('Jüri Puan Girişi'!$M$6:$M$55,$P184),"")))</f>
        <v/>
      </c>
      <c r="K184" s="21" t="str">
        <f aca="false">IF(OR($A184="",$P184="",$Q184=""),"",IFERROR(INDEX('Jüri Puan Girişi'!$A$6:$BF$55,$P184,13+($Q184-1)*9+8),""))</f>
        <v/>
      </c>
      <c r="L184" s="21" t="str">
        <f aca="false">IF(OR($A184="",$P184="",$Q184=""),"",IFERROR(INDEX('Jüri Puan Girişi'!$A$6:$BF$55,$P184,13+($Q184-1)*9+9),""))</f>
        <v/>
      </c>
      <c r="M184" s="21" t="str">
        <f aca="false">IF($A184="","",IF(OR($D184="",$E184="",$F184="",$L184="",AND('Danışman Puan Girişi'!$AD184&lt;&gt;"Evet",$G184="")),"",ROUND($D184*Kılavuz!$C$31+$E184*Kılavuz!$C$32+$F184*Kılavuz!$C$33+(IF('Danışman Puan Girişi'!$AD184="Evet",0,$G184))*Kılavuz!$C$34+$L184*Kılavuz!$C$35,2)))</f>
        <v/>
      </c>
      <c r="N184" s="23" t="str">
        <f aca="false">IF($A184="","",IF($Q184&gt;4,"Kapasite dışı: projede 4’ten fazla öğrenci",IF(OR(COUNTIF('Öğrenci Listesi'!$A$4:$A$253,$A184)&lt;3,COUNTIF('Öğrenci Listesi'!$A$4:$A$253,$A184)&gt;4),"Grup büyüklüğü 3–4 aralığı dışında",IF($B184="","Öğrenci No eksik",IF($C184="","Ad Soyad eksik",IF($D184="","Ara Rapor puanları eksik",IF($E184="","Ara Sunum puanları eksik",IF($F184="","Süreç Takibi puanları eksik",IF(AND('Danışman Puan Girişi'!$AD184&lt;&gt;"Evet",$G184=""),"Final Raporu puanları eksik",IF($L184="",IF(AND($I184="",$K184=""),"Final Sunumu jüri puanları eksik",IF($I184="","Final Sunumu – Jüri 1 puanları eksik","Final Sunumu – Jüri 2 puanları eksik")),IF(AND('Danışman Puan Girişi'!$AD184="Evet",$R184="Katılmadı"),"Tamamlandı (Final Raporu teslim edilmedi: 0 puan; Final Sunumu'na katılmadı: 0 puan)",IF('Danışman Puan Girişi'!$AD184="Evet","Tamamlandı (Final Raporu teslim edilmedi: 0 puan)",IF($R184="Katılmadı","Tamamlandı (Final Sunumu'na katılmadı: 0 puan)","Tamamlandı")))))))))))))</f>
        <v/>
      </c>
      <c r="O184" s="21" t="str">
        <f aca="false">IF($A184="","",$A184&amp;"#"&amp;$Q184)</f>
        <v/>
      </c>
      <c r="P184" s="21" t="str">
        <f aca="false">IF($A184="","",IFERROR(MATCH($A184,'Jüri Puan Girişi'!$A$6:$A$55,0),""))</f>
        <v/>
      </c>
      <c r="Q184" s="21" t="str">
        <f aca="false">IF($A184="","",COUNTIF('Öğrenci Listesi'!$A$4:$A184,'Öğrenci Listesi'!$A184))</f>
        <v/>
      </c>
      <c r="R184" s="21" t="str">
        <f aca="false">IF(OR($A184="",$P184="",$Q184=""),"",IFERROR(INDEX('Jüri Puan Girişi'!$A$6:$BF$55,$P184,13+($Q184-1)*9+2),""))</f>
        <v/>
      </c>
    </row>
    <row r="185" customFormat="false" ht="19.5" hidden="false" customHeight="true" outlineLevel="0" collapsed="false">
      <c r="A185" s="21" t="str">
        <f aca="false">IF('Öğrenci Listesi'!$A185="","",'Öğrenci Listesi'!$A185)</f>
        <v/>
      </c>
      <c r="B185" s="21" t="str">
        <f aca="false">IF('Öğrenci Listesi'!$A185="","",'Öğrenci Listesi'!$D185)</f>
        <v/>
      </c>
      <c r="C185" s="23" t="str">
        <f aca="false">IF('Öğrenci Listesi'!$A185="","",'Öğrenci Listesi'!$E185)</f>
        <v/>
      </c>
      <c r="D185" s="21" t="str">
        <f aca="false">IF($A185="","",'Danışman Puan Girişi'!$I185)</f>
        <v/>
      </c>
      <c r="E185" s="21" t="str">
        <f aca="false">IF($A185="","",'Danışman Puan Girişi'!$O185)</f>
        <v/>
      </c>
      <c r="F185" s="21" t="str">
        <f aca="false">IF($A185="","",'Danışman Puan Girişi'!$T185)</f>
        <v/>
      </c>
      <c r="G185" s="21" t="str">
        <f aca="false">IF($A185="","",'Danışman Puan Girişi'!$AB185)</f>
        <v/>
      </c>
      <c r="H185" s="21" t="str">
        <f aca="false">IF($A185="","",IF($P185="","",IFERROR(INDEX('Jüri Puan Girişi'!$I$6:$I$55,$P185),"")))</f>
        <v/>
      </c>
      <c r="I185" s="21" t="str">
        <f aca="false">IF(OR($A185="",$P185="",$Q185=""),"",IFERROR(INDEX('Jüri Puan Girişi'!$A$6:$BF$55,$P185,13+($Q185-1)*9+7),""))</f>
        <v/>
      </c>
      <c r="J185" s="21" t="str">
        <f aca="false">IF($A185="","",IF($P185="","",IFERROR(INDEX('Jüri Puan Girişi'!$M$6:$M$55,$P185),"")))</f>
        <v/>
      </c>
      <c r="K185" s="21" t="str">
        <f aca="false">IF(OR($A185="",$P185="",$Q185=""),"",IFERROR(INDEX('Jüri Puan Girişi'!$A$6:$BF$55,$P185,13+($Q185-1)*9+8),""))</f>
        <v/>
      </c>
      <c r="L185" s="21" t="str">
        <f aca="false">IF(OR($A185="",$P185="",$Q185=""),"",IFERROR(INDEX('Jüri Puan Girişi'!$A$6:$BF$55,$P185,13+($Q185-1)*9+9),""))</f>
        <v/>
      </c>
      <c r="M185" s="21" t="str">
        <f aca="false">IF($A185="","",IF(OR($D185="",$E185="",$F185="",$L185="",AND('Danışman Puan Girişi'!$AD185&lt;&gt;"Evet",$G185="")),"",ROUND($D185*Kılavuz!$C$31+$E185*Kılavuz!$C$32+$F185*Kılavuz!$C$33+(IF('Danışman Puan Girişi'!$AD185="Evet",0,$G185))*Kılavuz!$C$34+$L185*Kılavuz!$C$35,2)))</f>
        <v/>
      </c>
      <c r="N185" s="23" t="str">
        <f aca="false">IF($A185="","",IF($Q185&gt;4,"Kapasite dışı: projede 4’ten fazla öğrenci",IF(OR(COUNTIF('Öğrenci Listesi'!$A$4:$A$253,$A185)&lt;3,COUNTIF('Öğrenci Listesi'!$A$4:$A$253,$A185)&gt;4),"Grup büyüklüğü 3–4 aralığı dışında",IF($B185="","Öğrenci No eksik",IF($C185="","Ad Soyad eksik",IF($D185="","Ara Rapor puanları eksik",IF($E185="","Ara Sunum puanları eksik",IF($F185="","Süreç Takibi puanları eksik",IF(AND('Danışman Puan Girişi'!$AD185&lt;&gt;"Evet",$G185=""),"Final Raporu puanları eksik",IF($L185="",IF(AND($I185="",$K185=""),"Final Sunumu jüri puanları eksik",IF($I185="","Final Sunumu – Jüri 1 puanları eksik","Final Sunumu – Jüri 2 puanları eksik")),IF(AND('Danışman Puan Girişi'!$AD185="Evet",$R185="Katılmadı"),"Tamamlandı (Final Raporu teslim edilmedi: 0 puan; Final Sunumu'na katılmadı: 0 puan)",IF('Danışman Puan Girişi'!$AD185="Evet","Tamamlandı (Final Raporu teslim edilmedi: 0 puan)",IF($R185="Katılmadı","Tamamlandı (Final Sunumu'na katılmadı: 0 puan)","Tamamlandı")))))))))))))</f>
        <v/>
      </c>
      <c r="O185" s="21" t="str">
        <f aca="false">IF($A185="","",$A185&amp;"#"&amp;$Q185)</f>
        <v/>
      </c>
      <c r="P185" s="21" t="str">
        <f aca="false">IF($A185="","",IFERROR(MATCH($A185,'Jüri Puan Girişi'!$A$6:$A$55,0),""))</f>
        <v/>
      </c>
      <c r="Q185" s="21" t="str">
        <f aca="false">IF($A185="","",COUNTIF('Öğrenci Listesi'!$A$4:$A185,'Öğrenci Listesi'!$A185))</f>
        <v/>
      </c>
      <c r="R185" s="21" t="str">
        <f aca="false">IF(OR($A185="",$P185="",$Q185=""),"",IFERROR(INDEX('Jüri Puan Girişi'!$A$6:$BF$55,$P185,13+($Q185-1)*9+2),""))</f>
        <v/>
      </c>
    </row>
    <row r="186" customFormat="false" ht="19.5" hidden="false" customHeight="true" outlineLevel="0" collapsed="false">
      <c r="A186" s="21" t="str">
        <f aca="false">IF('Öğrenci Listesi'!$A186="","",'Öğrenci Listesi'!$A186)</f>
        <v/>
      </c>
      <c r="B186" s="21" t="str">
        <f aca="false">IF('Öğrenci Listesi'!$A186="","",'Öğrenci Listesi'!$D186)</f>
        <v/>
      </c>
      <c r="C186" s="23" t="str">
        <f aca="false">IF('Öğrenci Listesi'!$A186="","",'Öğrenci Listesi'!$E186)</f>
        <v/>
      </c>
      <c r="D186" s="21" t="str">
        <f aca="false">IF($A186="","",'Danışman Puan Girişi'!$I186)</f>
        <v/>
      </c>
      <c r="E186" s="21" t="str">
        <f aca="false">IF($A186="","",'Danışman Puan Girişi'!$O186)</f>
        <v/>
      </c>
      <c r="F186" s="21" t="str">
        <f aca="false">IF($A186="","",'Danışman Puan Girişi'!$T186)</f>
        <v/>
      </c>
      <c r="G186" s="21" t="str">
        <f aca="false">IF($A186="","",'Danışman Puan Girişi'!$AB186)</f>
        <v/>
      </c>
      <c r="H186" s="21" t="str">
        <f aca="false">IF($A186="","",IF($P186="","",IFERROR(INDEX('Jüri Puan Girişi'!$I$6:$I$55,$P186),"")))</f>
        <v/>
      </c>
      <c r="I186" s="21" t="str">
        <f aca="false">IF(OR($A186="",$P186="",$Q186=""),"",IFERROR(INDEX('Jüri Puan Girişi'!$A$6:$BF$55,$P186,13+($Q186-1)*9+7),""))</f>
        <v/>
      </c>
      <c r="J186" s="21" t="str">
        <f aca="false">IF($A186="","",IF($P186="","",IFERROR(INDEX('Jüri Puan Girişi'!$M$6:$M$55,$P186),"")))</f>
        <v/>
      </c>
      <c r="K186" s="21" t="str">
        <f aca="false">IF(OR($A186="",$P186="",$Q186=""),"",IFERROR(INDEX('Jüri Puan Girişi'!$A$6:$BF$55,$P186,13+($Q186-1)*9+8),""))</f>
        <v/>
      </c>
      <c r="L186" s="21" t="str">
        <f aca="false">IF(OR($A186="",$P186="",$Q186=""),"",IFERROR(INDEX('Jüri Puan Girişi'!$A$6:$BF$55,$P186,13+($Q186-1)*9+9),""))</f>
        <v/>
      </c>
      <c r="M186" s="21" t="str">
        <f aca="false">IF($A186="","",IF(OR($D186="",$E186="",$F186="",$L186="",AND('Danışman Puan Girişi'!$AD186&lt;&gt;"Evet",$G186="")),"",ROUND($D186*Kılavuz!$C$31+$E186*Kılavuz!$C$32+$F186*Kılavuz!$C$33+(IF('Danışman Puan Girişi'!$AD186="Evet",0,$G186))*Kılavuz!$C$34+$L186*Kılavuz!$C$35,2)))</f>
        <v/>
      </c>
      <c r="N186" s="23" t="str">
        <f aca="false">IF($A186="","",IF($Q186&gt;4,"Kapasite dışı: projede 4’ten fazla öğrenci",IF(OR(COUNTIF('Öğrenci Listesi'!$A$4:$A$253,$A186)&lt;3,COUNTIF('Öğrenci Listesi'!$A$4:$A$253,$A186)&gt;4),"Grup büyüklüğü 3–4 aralığı dışında",IF($B186="","Öğrenci No eksik",IF($C186="","Ad Soyad eksik",IF($D186="","Ara Rapor puanları eksik",IF($E186="","Ara Sunum puanları eksik",IF($F186="","Süreç Takibi puanları eksik",IF(AND('Danışman Puan Girişi'!$AD186&lt;&gt;"Evet",$G186=""),"Final Raporu puanları eksik",IF($L186="",IF(AND($I186="",$K186=""),"Final Sunumu jüri puanları eksik",IF($I186="","Final Sunumu – Jüri 1 puanları eksik","Final Sunumu – Jüri 2 puanları eksik")),IF(AND('Danışman Puan Girişi'!$AD186="Evet",$R186="Katılmadı"),"Tamamlandı (Final Raporu teslim edilmedi: 0 puan; Final Sunumu'na katılmadı: 0 puan)",IF('Danışman Puan Girişi'!$AD186="Evet","Tamamlandı (Final Raporu teslim edilmedi: 0 puan)",IF($R186="Katılmadı","Tamamlandı (Final Sunumu'na katılmadı: 0 puan)","Tamamlandı")))))))))))))</f>
        <v/>
      </c>
      <c r="O186" s="21" t="str">
        <f aca="false">IF($A186="","",$A186&amp;"#"&amp;$Q186)</f>
        <v/>
      </c>
      <c r="P186" s="21" t="str">
        <f aca="false">IF($A186="","",IFERROR(MATCH($A186,'Jüri Puan Girişi'!$A$6:$A$55,0),""))</f>
        <v/>
      </c>
      <c r="Q186" s="21" t="str">
        <f aca="false">IF($A186="","",COUNTIF('Öğrenci Listesi'!$A$4:$A186,'Öğrenci Listesi'!$A186))</f>
        <v/>
      </c>
      <c r="R186" s="21" t="str">
        <f aca="false">IF(OR($A186="",$P186="",$Q186=""),"",IFERROR(INDEX('Jüri Puan Girişi'!$A$6:$BF$55,$P186,13+($Q186-1)*9+2),""))</f>
        <v/>
      </c>
    </row>
    <row r="187" customFormat="false" ht="19.5" hidden="false" customHeight="true" outlineLevel="0" collapsed="false">
      <c r="A187" s="21" t="str">
        <f aca="false">IF('Öğrenci Listesi'!$A187="","",'Öğrenci Listesi'!$A187)</f>
        <v/>
      </c>
      <c r="B187" s="21" t="str">
        <f aca="false">IF('Öğrenci Listesi'!$A187="","",'Öğrenci Listesi'!$D187)</f>
        <v/>
      </c>
      <c r="C187" s="23" t="str">
        <f aca="false">IF('Öğrenci Listesi'!$A187="","",'Öğrenci Listesi'!$E187)</f>
        <v/>
      </c>
      <c r="D187" s="21" t="str">
        <f aca="false">IF($A187="","",'Danışman Puan Girişi'!$I187)</f>
        <v/>
      </c>
      <c r="E187" s="21" t="str">
        <f aca="false">IF($A187="","",'Danışman Puan Girişi'!$O187)</f>
        <v/>
      </c>
      <c r="F187" s="21" t="str">
        <f aca="false">IF($A187="","",'Danışman Puan Girişi'!$T187)</f>
        <v/>
      </c>
      <c r="G187" s="21" t="str">
        <f aca="false">IF($A187="","",'Danışman Puan Girişi'!$AB187)</f>
        <v/>
      </c>
      <c r="H187" s="21" t="str">
        <f aca="false">IF($A187="","",IF($P187="","",IFERROR(INDEX('Jüri Puan Girişi'!$I$6:$I$55,$P187),"")))</f>
        <v/>
      </c>
      <c r="I187" s="21" t="str">
        <f aca="false">IF(OR($A187="",$P187="",$Q187=""),"",IFERROR(INDEX('Jüri Puan Girişi'!$A$6:$BF$55,$P187,13+($Q187-1)*9+7),""))</f>
        <v/>
      </c>
      <c r="J187" s="21" t="str">
        <f aca="false">IF($A187="","",IF($P187="","",IFERROR(INDEX('Jüri Puan Girişi'!$M$6:$M$55,$P187),"")))</f>
        <v/>
      </c>
      <c r="K187" s="21" t="str">
        <f aca="false">IF(OR($A187="",$P187="",$Q187=""),"",IFERROR(INDEX('Jüri Puan Girişi'!$A$6:$BF$55,$P187,13+($Q187-1)*9+8),""))</f>
        <v/>
      </c>
      <c r="L187" s="21" t="str">
        <f aca="false">IF(OR($A187="",$P187="",$Q187=""),"",IFERROR(INDEX('Jüri Puan Girişi'!$A$6:$BF$55,$P187,13+($Q187-1)*9+9),""))</f>
        <v/>
      </c>
      <c r="M187" s="21" t="str">
        <f aca="false">IF($A187="","",IF(OR($D187="",$E187="",$F187="",$L187="",AND('Danışman Puan Girişi'!$AD187&lt;&gt;"Evet",$G187="")),"",ROUND($D187*Kılavuz!$C$31+$E187*Kılavuz!$C$32+$F187*Kılavuz!$C$33+(IF('Danışman Puan Girişi'!$AD187="Evet",0,$G187))*Kılavuz!$C$34+$L187*Kılavuz!$C$35,2)))</f>
        <v/>
      </c>
      <c r="N187" s="23" t="str">
        <f aca="false">IF($A187="","",IF($Q187&gt;4,"Kapasite dışı: projede 4’ten fazla öğrenci",IF(OR(COUNTIF('Öğrenci Listesi'!$A$4:$A$253,$A187)&lt;3,COUNTIF('Öğrenci Listesi'!$A$4:$A$253,$A187)&gt;4),"Grup büyüklüğü 3–4 aralığı dışında",IF($B187="","Öğrenci No eksik",IF($C187="","Ad Soyad eksik",IF($D187="","Ara Rapor puanları eksik",IF($E187="","Ara Sunum puanları eksik",IF($F187="","Süreç Takibi puanları eksik",IF(AND('Danışman Puan Girişi'!$AD187&lt;&gt;"Evet",$G187=""),"Final Raporu puanları eksik",IF($L187="",IF(AND($I187="",$K187=""),"Final Sunumu jüri puanları eksik",IF($I187="","Final Sunumu – Jüri 1 puanları eksik","Final Sunumu – Jüri 2 puanları eksik")),IF(AND('Danışman Puan Girişi'!$AD187="Evet",$R187="Katılmadı"),"Tamamlandı (Final Raporu teslim edilmedi: 0 puan; Final Sunumu'na katılmadı: 0 puan)",IF('Danışman Puan Girişi'!$AD187="Evet","Tamamlandı (Final Raporu teslim edilmedi: 0 puan)",IF($R187="Katılmadı","Tamamlandı (Final Sunumu'na katılmadı: 0 puan)","Tamamlandı")))))))))))))</f>
        <v/>
      </c>
      <c r="O187" s="21" t="str">
        <f aca="false">IF($A187="","",$A187&amp;"#"&amp;$Q187)</f>
        <v/>
      </c>
      <c r="P187" s="21" t="str">
        <f aca="false">IF($A187="","",IFERROR(MATCH($A187,'Jüri Puan Girişi'!$A$6:$A$55,0),""))</f>
        <v/>
      </c>
      <c r="Q187" s="21" t="str">
        <f aca="false">IF($A187="","",COUNTIF('Öğrenci Listesi'!$A$4:$A187,'Öğrenci Listesi'!$A187))</f>
        <v/>
      </c>
      <c r="R187" s="21" t="str">
        <f aca="false">IF(OR($A187="",$P187="",$Q187=""),"",IFERROR(INDEX('Jüri Puan Girişi'!$A$6:$BF$55,$P187,13+($Q187-1)*9+2),""))</f>
        <v/>
      </c>
    </row>
    <row r="188" customFormat="false" ht="19.5" hidden="false" customHeight="true" outlineLevel="0" collapsed="false">
      <c r="A188" s="21" t="str">
        <f aca="false">IF('Öğrenci Listesi'!$A188="","",'Öğrenci Listesi'!$A188)</f>
        <v/>
      </c>
      <c r="B188" s="21" t="str">
        <f aca="false">IF('Öğrenci Listesi'!$A188="","",'Öğrenci Listesi'!$D188)</f>
        <v/>
      </c>
      <c r="C188" s="23" t="str">
        <f aca="false">IF('Öğrenci Listesi'!$A188="","",'Öğrenci Listesi'!$E188)</f>
        <v/>
      </c>
      <c r="D188" s="21" t="str">
        <f aca="false">IF($A188="","",'Danışman Puan Girişi'!$I188)</f>
        <v/>
      </c>
      <c r="E188" s="21" t="str">
        <f aca="false">IF($A188="","",'Danışman Puan Girişi'!$O188)</f>
        <v/>
      </c>
      <c r="F188" s="21" t="str">
        <f aca="false">IF($A188="","",'Danışman Puan Girişi'!$T188)</f>
        <v/>
      </c>
      <c r="G188" s="21" t="str">
        <f aca="false">IF($A188="","",'Danışman Puan Girişi'!$AB188)</f>
        <v/>
      </c>
      <c r="H188" s="21" t="str">
        <f aca="false">IF($A188="","",IF($P188="","",IFERROR(INDEX('Jüri Puan Girişi'!$I$6:$I$55,$P188),"")))</f>
        <v/>
      </c>
      <c r="I188" s="21" t="str">
        <f aca="false">IF(OR($A188="",$P188="",$Q188=""),"",IFERROR(INDEX('Jüri Puan Girişi'!$A$6:$BF$55,$P188,13+($Q188-1)*9+7),""))</f>
        <v/>
      </c>
      <c r="J188" s="21" t="str">
        <f aca="false">IF($A188="","",IF($P188="","",IFERROR(INDEX('Jüri Puan Girişi'!$M$6:$M$55,$P188),"")))</f>
        <v/>
      </c>
      <c r="K188" s="21" t="str">
        <f aca="false">IF(OR($A188="",$P188="",$Q188=""),"",IFERROR(INDEX('Jüri Puan Girişi'!$A$6:$BF$55,$P188,13+($Q188-1)*9+8),""))</f>
        <v/>
      </c>
      <c r="L188" s="21" t="str">
        <f aca="false">IF(OR($A188="",$P188="",$Q188=""),"",IFERROR(INDEX('Jüri Puan Girişi'!$A$6:$BF$55,$P188,13+($Q188-1)*9+9),""))</f>
        <v/>
      </c>
      <c r="M188" s="21" t="str">
        <f aca="false">IF($A188="","",IF(OR($D188="",$E188="",$F188="",$L188="",AND('Danışman Puan Girişi'!$AD188&lt;&gt;"Evet",$G188="")),"",ROUND($D188*Kılavuz!$C$31+$E188*Kılavuz!$C$32+$F188*Kılavuz!$C$33+(IF('Danışman Puan Girişi'!$AD188="Evet",0,$G188))*Kılavuz!$C$34+$L188*Kılavuz!$C$35,2)))</f>
        <v/>
      </c>
      <c r="N188" s="23" t="str">
        <f aca="false">IF($A188="","",IF($Q188&gt;4,"Kapasite dışı: projede 4’ten fazla öğrenci",IF(OR(COUNTIF('Öğrenci Listesi'!$A$4:$A$253,$A188)&lt;3,COUNTIF('Öğrenci Listesi'!$A$4:$A$253,$A188)&gt;4),"Grup büyüklüğü 3–4 aralığı dışında",IF($B188="","Öğrenci No eksik",IF($C188="","Ad Soyad eksik",IF($D188="","Ara Rapor puanları eksik",IF($E188="","Ara Sunum puanları eksik",IF($F188="","Süreç Takibi puanları eksik",IF(AND('Danışman Puan Girişi'!$AD188&lt;&gt;"Evet",$G188=""),"Final Raporu puanları eksik",IF($L188="",IF(AND($I188="",$K188=""),"Final Sunumu jüri puanları eksik",IF($I188="","Final Sunumu – Jüri 1 puanları eksik","Final Sunumu – Jüri 2 puanları eksik")),IF(AND('Danışman Puan Girişi'!$AD188="Evet",$R188="Katılmadı"),"Tamamlandı (Final Raporu teslim edilmedi: 0 puan; Final Sunumu'na katılmadı: 0 puan)",IF('Danışman Puan Girişi'!$AD188="Evet","Tamamlandı (Final Raporu teslim edilmedi: 0 puan)",IF($R188="Katılmadı","Tamamlandı (Final Sunumu'na katılmadı: 0 puan)","Tamamlandı")))))))))))))</f>
        <v/>
      </c>
      <c r="O188" s="21" t="str">
        <f aca="false">IF($A188="","",$A188&amp;"#"&amp;$Q188)</f>
        <v/>
      </c>
      <c r="P188" s="21" t="str">
        <f aca="false">IF($A188="","",IFERROR(MATCH($A188,'Jüri Puan Girişi'!$A$6:$A$55,0),""))</f>
        <v/>
      </c>
      <c r="Q188" s="21" t="str">
        <f aca="false">IF($A188="","",COUNTIF('Öğrenci Listesi'!$A$4:$A188,'Öğrenci Listesi'!$A188))</f>
        <v/>
      </c>
      <c r="R188" s="21" t="str">
        <f aca="false">IF(OR($A188="",$P188="",$Q188=""),"",IFERROR(INDEX('Jüri Puan Girişi'!$A$6:$BF$55,$P188,13+($Q188-1)*9+2),""))</f>
        <v/>
      </c>
    </row>
    <row r="189" customFormat="false" ht="19.5" hidden="false" customHeight="true" outlineLevel="0" collapsed="false">
      <c r="A189" s="21" t="str">
        <f aca="false">IF('Öğrenci Listesi'!$A189="","",'Öğrenci Listesi'!$A189)</f>
        <v/>
      </c>
      <c r="B189" s="21" t="str">
        <f aca="false">IF('Öğrenci Listesi'!$A189="","",'Öğrenci Listesi'!$D189)</f>
        <v/>
      </c>
      <c r="C189" s="23" t="str">
        <f aca="false">IF('Öğrenci Listesi'!$A189="","",'Öğrenci Listesi'!$E189)</f>
        <v/>
      </c>
      <c r="D189" s="21" t="str">
        <f aca="false">IF($A189="","",'Danışman Puan Girişi'!$I189)</f>
        <v/>
      </c>
      <c r="E189" s="21" t="str">
        <f aca="false">IF($A189="","",'Danışman Puan Girişi'!$O189)</f>
        <v/>
      </c>
      <c r="F189" s="21" t="str">
        <f aca="false">IF($A189="","",'Danışman Puan Girişi'!$T189)</f>
        <v/>
      </c>
      <c r="G189" s="21" t="str">
        <f aca="false">IF($A189="","",'Danışman Puan Girişi'!$AB189)</f>
        <v/>
      </c>
      <c r="H189" s="21" t="str">
        <f aca="false">IF($A189="","",IF($P189="","",IFERROR(INDEX('Jüri Puan Girişi'!$I$6:$I$55,$P189),"")))</f>
        <v/>
      </c>
      <c r="I189" s="21" t="str">
        <f aca="false">IF(OR($A189="",$P189="",$Q189=""),"",IFERROR(INDEX('Jüri Puan Girişi'!$A$6:$BF$55,$P189,13+($Q189-1)*9+7),""))</f>
        <v/>
      </c>
      <c r="J189" s="21" t="str">
        <f aca="false">IF($A189="","",IF($P189="","",IFERROR(INDEX('Jüri Puan Girişi'!$M$6:$M$55,$P189),"")))</f>
        <v/>
      </c>
      <c r="K189" s="21" t="str">
        <f aca="false">IF(OR($A189="",$P189="",$Q189=""),"",IFERROR(INDEX('Jüri Puan Girişi'!$A$6:$BF$55,$P189,13+($Q189-1)*9+8),""))</f>
        <v/>
      </c>
      <c r="L189" s="21" t="str">
        <f aca="false">IF(OR($A189="",$P189="",$Q189=""),"",IFERROR(INDEX('Jüri Puan Girişi'!$A$6:$BF$55,$P189,13+($Q189-1)*9+9),""))</f>
        <v/>
      </c>
      <c r="M189" s="21" t="str">
        <f aca="false">IF($A189="","",IF(OR($D189="",$E189="",$F189="",$L189="",AND('Danışman Puan Girişi'!$AD189&lt;&gt;"Evet",$G189="")),"",ROUND($D189*Kılavuz!$C$31+$E189*Kılavuz!$C$32+$F189*Kılavuz!$C$33+(IF('Danışman Puan Girişi'!$AD189="Evet",0,$G189))*Kılavuz!$C$34+$L189*Kılavuz!$C$35,2)))</f>
        <v/>
      </c>
      <c r="N189" s="23" t="str">
        <f aca="false">IF($A189="","",IF($Q189&gt;4,"Kapasite dışı: projede 4’ten fazla öğrenci",IF(OR(COUNTIF('Öğrenci Listesi'!$A$4:$A$253,$A189)&lt;3,COUNTIF('Öğrenci Listesi'!$A$4:$A$253,$A189)&gt;4),"Grup büyüklüğü 3–4 aralığı dışında",IF($B189="","Öğrenci No eksik",IF($C189="","Ad Soyad eksik",IF($D189="","Ara Rapor puanları eksik",IF($E189="","Ara Sunum puanları eksik",IF($F189="","Süreç Takibi puanları eksik",IF(AND('Danışman Puan Girişi'!$AD189&lt;&gt;"Evet",$G189=""),"Final Raporu puanları eksik",IF($L189="",IF(AND($I189="",$K189=""),"Final Sunumu jüri puanları eksik",IF($I189="","Final Sunumu – Jüri 1 puanları eksik","Final Sunumu – Jüri 2 puanları eksik")),IF(AND('Danışman Puan Girişi'!$AD189="Evet",$R189="Katılmadı"),"Tamamlandı (Final Raporu teslim edilmedi: 0 puan; Final Sunumu'na katılmadı: 0 puan)",IF('Danışman Puan Girişi'!$AD189="Evet","Tamamlandı (Final Raporu teslim edilmedi: 0 puan)",IF($R189="Katılmadı","Tamamlandı (Final Sunumu'na katılmadı: 0 puan)","Tamamlandı")))))))))))))</f>
        <v/>
      </c>
      <c r="O189" s="21" t="str">
        <f aca="false">IF($A189="","",$A189&amp;"#"&amp;$Q189)</f>
        <v/>
      </c>
      <c r="P189" s="21" t="str">
        <f aca="false">IF($A189="","",IFERROR(MATCH($A189,'Jüri Puan Girişi'!$A$6:$A$55,0),""))</f>
        <v/>
      </c>
      <c r="Q189" s="21" t="str">
        <f aca="false">IF($A189="","",COUNTIF('Öğrenci Listesi'!$A$4:$A189,'Öğrenci Listesi'!$A189))</f>
        <v/>
      </c>
      <c r="R189" s="21" t="str">
        <f aca="false">IF(OR($A189="",$P189="",$Q189=""),"",IFERROR(INDEX('Jüri Puan Girişi'!$A$6:$BF$55,$P189,13+($Q189-1)*9+2),""))</f>
        <v/>
      </c>
    </row>
    <row r="190" customFormat="false" ht="19.5" hidden="false" customHeight="true" outlineLevel="0" collapsed="false">
      <c r="A190" s="21" t="str">
        <f aca="false">IF('Öğrenci Listesi'!$A190="","",'Öğrenci Listesi'!$A190)</f>
        <v/>
      </c>
      <c r="B190" s="21" t="str">
        <f aca="false">IF('Öğrenci Listesi'!$A190="","",'Öğrenci Listesi'!$D190)</f>
        <v/>
      </c>
      <c r="C190" s="23" t="str">
        <f aca="false">IF('Öğrenci Listesi'!$A190="","",'Öğrenci Listesi'!$E190)</f>
        <v/>
      </c>
      <c r="D190" s="21" t="str">
        <f aca="false">IF($A190="","",'Danışman Puan Girişi'!$I190)</f>
        <v/>
      </c>
      <c r="E190" s="21" t="str">
        <f aca="false">IF($A190="","",'Danışman Puan Girişi'!$O190)</f>
        <v/>
      </c>
      <c r="F190" s="21" t="str">
        <f aca="false">IF($A190="","",'Danışman Puan Girişi'!$T190)</f>
        <v/>
      </c>
      <c r="G190" s="21" t="str">
        <f aca="false">IF($A190="","",'Danışman Puan Girişi'!$AB190)</f>
        <v/>
      </c>
      <c r="H190" s="21" t="str">
        <f aca="false">IF($A190="","",IF($P190="","",IFERROR(INDEX('Jüri Puan Girişi'!$I$6:$I$55,$P190),"")))</f>
        <v/>
      </c>
      <c r="I190" s="21" t="str">
        <f aca="false">IF(OR($A190="",$P190="",$Q190=""),"",IFERROR(INDEX('Jüri Puan Girişi'!$A$6:$BF$55,$P190,13+($Q190-1)*9+7),""))</f>
        <v/>
      </c>
      <c r="J190" s="21" t="str">
        <f aca="false">IF($A190="","",IF($P190="","",IFERROR(INDEX('Jüri Puan Girişi'!$M$6:$M$55,$P190),"")))</f>
        <v/>
      </c>
      <c r="K190" s="21" t="str">
        <f aca="false">IF(OR($A190="",$P190="",$Q190=""),"",IFERROR(INDEX('Jüri Puan Girişi'!$A$6:$BF$55,$P190,13+($Q190-1)*9+8),""))</f>
        <v/>
      </c>
      <c r="L190" s="21" t="str">
        <f aca="false">IF(OR($A190="",$P190="",$Q190=""),"",IFERROR(INDEX('Jüri Puan Girişi'!$A$6:$BF$55,$P190,13+($Q190-1)*9+9),""))</f>
        <v/>
      </c>
      <c r="M190" s="21" t="str">
        <f aca="false">IF($A190="","",IF(OR($D190="",$E190="",$F190="",$L190="",AND('Danışman Puan Girişi'!$AD190&lt;&gt;"Evet",$G190="")),"",ROUND($D190*Kılavuz!$C$31+$E190*Kılavuz!$C$32+$F190*Kılavuz!$C$33+(IF('Danışman Puan Girişi'!$AD190="Evet",0,$G190))*Kılavuz!$C$34+$L190*Kılavuz!$C$35,2)))</f>
        <v/>
      </c>
      <c r="N190" s="23" t="str">
        <f aca="false">IF($A190="","",IF($Q190&gt;4,"Kapasite dışı: projede 4’ten fazla öğrenci",IF(OR(COUNTIF('Öğrenci Listesi'!$A$4:$A$253,$A190)&lt;3,COUNTIF('Öğrenci Listesi'!$A$4:$A$253,$A190)&gt;4),"Grup büyüklüğü 3–4 aralığı dışında",IF($B190="","Öğrenci No eksik",IF($C190="","Ad Soyad eksik",IF($D190="","Ara Rapor puanları eksik",IF($E190="","Ara Sunum puanları eksik",IF($F190="","Süreç Takibi puanları eksik",IF(AND('Danışman Puan Girişi'!$AD190&lt;&gt;"Evet",$G190=""),"Final Raporu puanları eksik",IF($L190="",IF(AND($I190="",$K190=""),"Final Sunumu jüri puanları eksik",IF($I190="","Final Sunumu – Jüri 1 puanları eksik","Final Sunumu – Jüri 2 puanları eksik")),IF(AND('Danışman Puan Girişi'!$AD190="Evet",$R190="Katılmadı"),"Tamamlandı (Final Raporu teslim edilmedi: 0 puan; Final Sunumu'na katılmadı: 0 puan)",IF('Danışman Puan Girişi'!$AD190="Evet","Tamamlandı (Final Raporu teslim edilmedi: 0 puan)",IF($R190="Katılmadı","Tamamlandı (Final Sunumu'na katılmadı: 0 puan)","Tamamlandı")))))))))))))</f>
        <v/>
      </c>
      <c r="O190" s="21" t="str">
        <f aca="false">IF($A190="","",$A190&amp;"#"&amp;$Q190)</f>
        <v/>
      </c>
      <c r="P190" s="21" t="str">
        <f aca="false">IF($A190="","",IFERROR(MATCH($A190,'Jüri Puan Girişi'!$A$6:$A$55,0),""))</f>
        <v/>
      </c>
      <c r="Q190" s="21" t="str">
        <f aca="false">IF($A190="","",COUNTIF('Öğrenci Listesi'!$A$4:$A190,'Öğrenci Listesi'!$A190))</f>
        <v/>
      </c>
      <c r="R190" s="21" t="str">
        <f aca="false">IF(OR($A190="",$P190="",$Q190=""),"",IFERROR(INDEX('Jüri Puan Girişi'!$A$6:$BF$55,$P190,13+($Q190-1)*9+2),""))</f>
        <v/>
      </c>
    </row>
    <row r="191" customFormat="false" ht="19.5" hidden="false" customHeight="true" outlineLevel="0" collapsed="false">
      <c r="A191" s="21" t="str">
        <f aca="false">IF('Öğrenci Listesi'!$A191="","",'Öğrenci Listesi'!$A191)</f>
        <v/>
      </c>
      <c r="B191" s="21" t="str">
        <f aca="false">IF('Öğrenci Listesi'!$A191="","",'Öğrenci Listesi'!$D191)</f>
        <v/>
      </c>
      <c r="C191" s="23" t="str">
        <f aca="false">IF('Öğrenci Listesi'!$A191="","",'Öğrenci Listesi'!$E191)</f>
        <v/>
      </c>
      <c r="D191" s="21" t="str">
        <f aca="false">IF($A191="","",'Danışman Puan Girişi'!$I191)</f>
        <v/>
      </c>
      <c r="E191" s="21" t="str">
        <f aca="false">IF($A191="","",'Danışman Puan Girişi'!$O191)</f>
        <v/>
      </c>
      <c r="F191" s="21" t="str">
        <f aca="false">IF($A191="","",'Danışman Puan Girişi'!$T191)</f>
        <v/>
      </c>
      <c r="G191" s="21" t="str">
        <f aca="false">IF($A191="","",'Danışman Puan Girişi'!$AB191)</f>
        <v/>
      </c>
      <c r="H191" s="21" t="str">
        <f aca="false">IF($A191="","",IF($P191="","",IFERROR(INDEX('Jüri Puan Girişi'!$I$6:$I$55,$P191),"")))</f>
        <v/>
      </c>
      <c r="I191" s="21" t="str">
        <f aca="false">IF(OR($A191="",$P191="",$Q191=""),"",IFERROR(INDEX('Jüri Puan Girişi'!$A$6:$BF$55,$P191,13+($Q191-1)*9+7),""))</f>
        <v/>
      </c>
      <c r="J191" s="21" t="str">
        <f aca="false">IF($A191="","",IF($P191="","",IFERROR(INDEX('Jüri Puan Girişi'!$M$6:$M$55,$P191),"")))</f>
        <v/>
      </c>
      <c r="K191" s="21" t="str">
        <f aca="false">IF(OR($A191="",$P191="",$Q191=""),"",IFERROR(INDEX('Jüri Puan Girişi'!$A$6:$BF$55,$P191,13+($Q191-1)*9+8),""))</f>
        <v/>
      </c>
      <c r="L191" s="21" t="str">
        <f aca="false">IF(OR($A191="",$P191="",$Q191=""),"",IFERROR(INDEX('Jüri Puan Girişi'!$A$6:$BF$55,$P191,13+($Q191-1)*9+9),""))</f>
        <v/>
      </c>
      <c r="M191" s="21" t="str">
        <f aca="false">IF($A191="","",IF(OR($D191="",$E191="",$F191="",$L191="",AND('Danışman Puan Girişi'!$AD191&lt;&gt;"Evet",$G191="")),"",ROUND($D191*Kılavuz!$C$31+$E191*Kılavuz!$C$32+$F191*Kılavuz!$C$33+(IF('Danışman Puan Girişi'!$AD191="Evet",0,$G191))*Kılavuz!$C$34+$L191*Kılavuz!$C$35,2)))</f>
        <v/>
      </c>
      <c r="N191" s="23" t="str">
        <f aca="false">IF($A191="","",IF($Q191&gt;4,"Kapasite dışı: projede 4’ten fazla öğrenci",IF(OR(COUNTIF('Öğrenci Listesi'!$A$4:$A$253,$A191)&lt;3,COUNTIF('Öğrenci Listesi'!$A$4:$A$253,$A191)&gt;4),"Grup büyüklüğü 3–4 aralığı dışında",IF($B191="","Öğrenci No eksik",IF($C191="","Ad Soyad eksik",IF($D191="","Ara Rapor puanları eksik",IF($E191="","Ara Sunum puanları eksik",IF($F191="","Süreç Takibi puanları eksik",IF(AND('Danışman Puan Girişi'!$AD191&lt;&gt;"Evet",$G191=""),"Final Raporu puanları eksik",IF($L191="",IF(AND($I191="",$K191=""),"Final Sunumu jüri puanları eksik",IF($I191="","Final Sunumu – Jüri 1 puanları eksik","Final Sunumu – Jüri 2 puanları eksik")),IF(AND('Danışman Puan Girişi'!$AD191="Evet",$R191="Katılmadı"),"Tamamlandı (Final Raporu teslim edilmedi: 0 puan; Final Sunumu'na katılmadı: 0 puan)",IF('Danışman Puan Girişi'!$AD191="Evet","Tamamlandı (Final Raporu teslim edilmedi: 0 puan)",IF($R191="Katılmadı","Tamamlandı (Final Sunumu'na katılmadı: 0 puan)","Tamamlandı")))))))))))))</f>
        <v/>
      </c>
      <c r="O191" s="21" t="str">
        <f aca="false">IF($A191="","",$A191&amp;"#"&amp;$Q191)</f>
        <v/>
      </c>
      <c r="P191" s="21" t="str">
        <f aca="false">IF($A191="","",IFERROR(MATCH($A191,'Jüri Puan Girişi'!$A$6:$A$55,0),""))</f>
        <v/>
      </c>
      <c r="Q191" s="21" t="str">
        <f aca="false">IF($A191="","",COUNTIF('Öğrenci Listesi'!$A$4:$A191,'Öğrenci Listesi'!$A191))</f>
        <v/>
      </c>
      <c r="R191" s="21" t="str">
        <f aca="false">IF(OR($A191="",$P191="",$Q191=""),"",IFERROR(INDEX('Jüri Puan Girişi'!$A$6:$BF$55,$P191,13+($Q191-1)*9+2),""))</f>
        <v/>
      </c>
    </row>
    <row r="192" customFormat="false" ht="19.5" hidden="false" customHeight="true" outlineLevel="0" collapsed="false">
      <c r="A192" s="21" t="str">
        <f aca="false">IF('Öğrenci Listesi'!$A192="","",'Öğrenci Listesi'!$A192)</f>
        <v/>
      </c>
      <c r="B192" s="21" t="str">
        <f aca="false">IF('Öğrenci Listesi'!$A192="","",'Öğrenci Listesi'!$D192)</f>
        <v/>
      </c>
      <c r="C192" s="23" t="str">
        <f aca="false">IF('Öğrenci Listesi'!$A192="","",'Öğrenci Listesi'!$E192)</f>
        <v/>
      </c>
      <c r="D192" s="21" t="str">
        <f aca="false">IF($A192="","",'Danışman Puan Girişi'!$I192)</f>
        <v/>
      </c>
      <c r="E192" s="21" t="str">
        <f aca="false">IF($A192="","",'Danışman Puan Girişi'!$O192)</f>
        <v/>
      </c>
      <c r="F192" s="21" t="str">
        <f aca="false">IF($A192="","",'Danışman Puan Girişi'!$T192)</f>
        <v/>
      </c>
      <c r="G192" s="21" t="str">
        <f aca="false">IF($A192="","",'Danışman Puan Girişi'!$AB192)</f>
        <v/>
      </c>
      <c r="H192" s="21" t="str">
        <f aca="false">IF($A192="","",IF($P192="","",IFERROR(INDEX('Jüri Puan Girişi'!$I$6:$I$55,$P192),"")))</f>
        <v/>
      </c>
      <c r="I192" s="21" t="str">
        <f aca="false">IF(OR($A192="",$P192="",$Q192=""),"",IFERROR(INDEX('Jüri Puan Girişi'!$A$6:$BF$55,$P192,13+($Q192-1)*9+7),""))</f>
        <v/>
      </c>
      <c r="J192" s="21" t="str">
        <f aca="false">IF($A192="","",IF($P192="","",IFERROR(INDEX('Jüri Puan Girişi'!$M$6:$M$55,$P192),"")))</f>
        <v/>
      </c>
      <c r="K192" s="21" t="str">
        <f aca="false">IF(OR($A192="",$P192="",$Q192=""),"",IFERROR(INDEX('Jüri Puan Girişi'!$A$6:$BF$55,$P192,13+($Q192-1)*9+8),""))</f>
        <v/>
      </c>
      <c r="L192" s="21" t="str">
        <f aca="false">IF(OR($A192="",$P192="",$Q192=""),"",IFERROR(INDEX('Jüri Puan Girişi'!$A$6:$BF$55,$P192,13+($Q192-1)*9+9),""))</f>
        <v/>
      </c>
      <c r="M192" s="21" t="str">
        <f aca="false">IF($A192="","",IF(OR($D192="",$E192="",$F192="",$L192="",AND('Danışman Puan Girişi'!$AD192&lt;&gt;"Evet",$G192="")),"",ROUND($D192*Kılavuz!$C$31+$E192*Kılavuz!$C$32+$F192*Kılavuz!$C$33+(IF('Danışman Puan Girişi'!$AD192="Evet",0,$G192))*Kılavuz!$C$34+$L192*Kılavuz!$C$35,2)))</f>
        <v/>
      </c>
      <c r="N192" s="23" t="str">
        <f aca="false">IF($A192="","",IF($Q192&gt;4,"Kapasite dışı: projede 4’ten fazla öğrenci",IF(OR(COUNTIF('Öğrenci Listesi'!$A$4:$A$253,$A192)&lt;3,COUNTIF('Öğrenci Listesi'!$A$4:$A$253,$A192)&gt;4),"Grup büyüklüğü 3–4 aralığı dışında",IF($B192="","Öğrenci No eksik",IF($C192="","Ad Soyad eksik",IF($D192="","Ara Rapor puanları eksik",IF($E192="","Ara Sunum puanları eksik",IF($F192="","Süreç Takibi puanları eksik",IF(AND('Danışman Puan Girişi'!$AD192&lt;&gt;"Evet",$G192=""),"Final Raporu puanları eksik",IF($L192="",IF(AND($I192="",$K192=""),"Final Sunumu jüri puanları eksik",IF($I192="","Final Sunumu – Jüri 1 puanları eksik","Final Sunumu – Jüri 2 puanları eksik")),IF(AND('Danışman Puan Girişi'!$AD192="Evet",$R192="Katılmadı"),"Tamamlandı (Final Raporu teslim edilmedi: 0 puan; Final Sunumu'na katılmadı: 0 puan)",IF('Danışman Puan Girişi'!$AD192="Evet","Tamamlandı (Final Raporu teslim edilmedi: 0 puan)",IF($R192="Katılmadı","Tamamlandı (Final Sunumu'na katılmadı: 0 puan)","Tamamlandı")))))))))))))</f>
        <v/>
      </c>
      <c r="O192" s="21" t="str">
        <f aca="false">IF($A192="","",$A192&amp;"#"&amp;$Q192)</f>
        <v/>
      </c>
      <c r="P192" s="21" t="str">
        <f aca="false">IF($A192="","",IFERROR(MATCH($A192,'Jüri Puan Girişi'!$A$6:$A$55,0),""))</f>
        <v/>
      </c>
      <c r="Q192" s="21" t="str">
        <f aca="false">IF($A192="","",COUNTIF('Öğrenci Listesi'!$A$4:$A192,'Öğrenci Listesi'!$A192))</f>
        <v/>
      </c>
      <c r="R192" s="21" t="str">
        <f aca="false">IF(OR($A192="",$P192="",$Q192=""),"",IFERROR(INDEX('Jüri Puan Girişi'!$A$6:$BF$55,$P192,13+($Q192-1)*9+2),""))</f>
        <v/>
      </c>
    </row>
    <row r="193" customFormat="false" ht="19.5" hidden="false" customHeight="true" outlineLevel="0" collapsed="false">
      <c r="A193" s="21" t="str">
        <f aca="false">IF('Öğrenci Listesi'!$A193="","",'Öğrenci Listesi'!$A193)</f>
        <v/>
      </c>
      <c r="B193" s="21" t="str">
        <f aca="false">IF('Öğrenci Listesi'!$A193="","",'Öğrenci Listesi'!$D193)</f>
        <v/>
      </c>
      <c r="C193" s="23" t="str">
        <f aca="false">IF('Öğrenci Listesi'!$A193="","",'Öğrenci Listesi'!$E193)</f>
        <v/>
      </c>
      <c r="D193" s="21" t="str">
        <f aca="false">IF($A193="","",'Danışman Puan Girişi'!$I193)</f>
        <v/>
      </c>
      <c r="E193" s="21" t="str">
        <f aca="false">IF($A193="","",'Danışman Puan Girişi'!$O193)</f>
        <v/>
      </c>
      <c r="F193" s="21" t="str">
        <f aca="false">IF($A193="","",'Danışman Puan Girişi'!$T193)</f>
        <v/>
      </c>
      <c r="G193" s="21" t="str">
        <f aca="false">IF($A193="","",'Danışman Puan Girişi'!$AB193)</f>
        <v/>
      </c>
      <c r="H193" s="21" t="str">
        <f aca="false">IF($A193="","",IF($P193="","",IFERROR(INDEX('Jüri Puan Girişi'!$I$6:$I$55,$P193),"")))</f>
        <v/>
      </c>
      <c r="I193" s="21" t="str">
        <f aca="false">IF(OR($A193="",$P193="",$Q193=""),"",IFERROR(INDEX('Jüri Puan Girişi'!$A$6:$BF$55,$P193,13+($Q193-1)*9+7),""))</f>
        <v/>
      </c>
      <c r="J193" s="21" t="str">
        <f aca="false">IF($A193="","",IF($P193="","",IFERROR(INDEX('Jüri Puan Girişi'!$M$6:$M$55,$P193),"")))</f>
        <v/>
      </c>
      <c r="K193" s="21" t="str">
        <f aca="false">IF(OR($A193="",$P193="",$Q193=""),"",IFERROR(INDEX('Jüri Puan Girişi'!$A$6:$BF$55,$P193,13+($Q193-1)*9+8),""))</f>
        <v/>
      </c>
      <c r="L193" s="21" t="str">
        <f aca="false">IF(OR($A193="",$P193="",$Q193=""),"",IFERROR(INDEX('Jüri Puan Girişi'!$A$6:$BF$55,$P193,13+($Q193-1)*9+9),""))</f>
        <v/>
      </c>
      <c r="M193" s="21" t="str">
        <f aca="false">IF($A193="","",IF(OR($D193="",$E193="",$F193="",$L193="",AND('Danışman Puan Girişi'!$AD193&lt;&gt;"Evet",$G193="")),"",ROUND($D193*Kılavuz!$C$31+$E193*Kılavuz!$C$32+$F193*Kılavuz!$C$33+(IF('Danışman Puan Girişi'!$AD193="Evet",0,$G193))*Kılavuz!$C$34+$L193*Kılavuz!$C$35,2)))</f>
        <v/>
      </c>
      <c r="N193" s="23" t="str">
        <f aca="false">IF($A193="","",IF($Q193&gt;4,"Kapasite dışı: projede 4’ten fazla öğrenci",IF(OR(COUNTIF('Öğrenci Listesi'!$A$4:$A$253,$A193)&lt;3,COUNTIF('Öğrenci Listesi'!$A$4:$A$253,$A193)&gt;4),"Grup büyüklüğü 3–4 aralığı dışında",IF($B193="","Öğrenci No eksik",IF($C193="","Ad Soyad eksik",IF($D193="","Ara Rapor puanları eksik",IF($E193="","Ara Sunum puanları eksik",IF($F193="","Süreç Takibi puanları eksik",IF(AND('Danışman Puan Girişi'!$AD193&lt;&gt;"Evet",$G193=""),"Final Raporu puanları eksik",IF($L193="",IF(AND($I193="",$K193=""),"Final Sunumu jüri puanları eksik",IF($I193="","Final Sunumu – Jüri 1 puanları eksik","Final Sunumu – Jüri 2 puanları eksik")),IF(AND('Danışman Puan Girişi'!$AD193="Evet",$R193="Katılmadı"),"Tamamlandı (Final Raporu teslim edilmedi: 0 puan; Final Sunumu'na katılmadı: 0 puan)",IF('Danışman Puan Girişi'!$AD193="Evet","Tamamlandı (Final Raporu teslim edilmedi: 0 puan)",IF($R193="Katılmadı","Tamamlandı (Final Sunumu'na katılmadı: 0 puan)","Tamamlandı")))))))))))))</f>
        <v/>
      </c>
      <c r="O193" s="21" t="str">
        <f aca="false">IF($A193="","",$A193&amp;"#"&amp;$Q193)</f>
        <v/>
      </c>
      <c r="P193" s="21" t="str">
        <f aca="false">IF($A193="","",IFERROR(MATCH($A193,'Jüri Puan Girişi'!$A$6:$A$55,0),""))</f>
        <v/>
      </c>
      <c r="Q193" s="21" t="str">
        <f aca="false">IF($A193="","",COUNTIF('Öğrenci Listesi'!$A$4:$A193,'Öğrenci Listesi'!$A193))</f>
        <v/>
      </c>
      <c r="R193" s="21" t="str">
        <f aca="false">IF(OR($A193="",$P193="",$Q193=""),"",IFERROR(INDEX('Jüri Puan Girişi'!$A$6:$BF$55,$P193,13+($Q193-1)*9+2),""))</f>
        <v/>
      </c>
    </row>
    <row r="194" customFormat="false" ht="19.5" hidden="false" customHeight="true" outlineLevel="0" collapsed="false">
      <c r="A194" s="21" t="str">
        <f aca="false">IF('Öğrenci Listesi'!$A194="","",'Öğrenci Listesi'!$A194)</f>
        <v/>
      </c>
      <c r="B194" s="21" t="str">
        <f aca="false">IF('Öğrenci Listesi'!$A194="","",'Öğrenci Listesi'!$D194)</f>
        <v/>
      </c>
      <c r="C194" s="23" t="str">
        <f aca="false">IF('Öğrenci Listesi'!$A194="","",'Öğrenci Listesi'!$E194)</f>
        <v/>
      </c>
      <c r="D194" s="21" t="str">
        <f aca="false">IF($A194="","",'Danışman Puan Girişi'!$I194)</f>
        <v/>
      </c>
      <c r="E194" s="21" t="str">
        <f aca="false">IF($A194="","",'Danışman Puan Girişi'!$O194)</f>
        <v/>
      </c>
      <c r="F194" s="21" t="str">
        <f aca="false">IF($A194="","",'Danışman Puan Girişi'!$T194)</f>
        <v/>
      </c>
      <c r="G194" s="21" t="str">
        <f aca="false">IF($A194="","",'Danışman Puan Girişi'!$AB194)</f>
        <v/>
      </c>
      <c r="H194" s="21" t="str">
        <f aca="false">IF($A194="","",IF($P194="","",IFERROR(INDEX('Jüri Puan Girişi'!$I$6:$I$55,$P194),"")))</f>
        <v/>
      </c>
      <c r="I194" s="21" t="str">
        <f aca="false">IF(OR($A194="",$P194="",$Q194=""),"",IFERROR(INDEX('Jüri Puan Girişi'!$A$6:$BF$55,$P194,13+($Q194-1)*9+7),""))</f>
        <v/>
      </c>
      <c r="J194" s="21" t="str">
        <f aca="false">IF($A194="","",IF($P194="","",IFERROR(INDEX('Jüri Puan Girişi'!$M$6:$M$55,$P194),"")))</f>
        <v/>
      </c>
      <c r="K194" s="21" t="str">
        <f aca="false">IF(OR($A194="",$P194="",$Q194=""),"",IFERROR(INDEX('Jüri Puan Girişi'!$A$6:$BF$55,$P194,13+($Q194-1)*9+8),""))</f>
        <v/>
      </c>
      <c r="L194" s="21" t="str">
        <f aca="false">IF(OR($A194="",$P194="",$Q194=""),"",IFERROR(INDEX('Jüri Puan Girişi'!$A$6:$BF$55,$P194,13+($Q194-1)*9+9),""))</f>
        <v/>
      </c>
      <c r="M194" s="21" t="str">
        <f aca="false">IF($A194="","",IF(OR($D194="",$E194="",$F194="",$L194="",AND('Danışman Puan Girişi'!$AD194&lt;&gt;"Evet",$G194="")),"",ROUND($D194*Kılavuz!$C$31+$E194*Kılavuz!$C$32+$F194*Kılavuz!$C$33+(IF('Danışman Puan Girişi'!$AD194="Evet",0,$G194))*Kılavuz!$C$34+$L194*Kılavuz!$C$35,2)))</f>
        <v/>
      </c>
      <c r="N194" s="23" t="str">
        <f aca="false">IF($A194="","",IF($Q194&gt;4,"Kapasite dışı: projede 4’ten fazla öğrenci",IF(OR(COUNTIF('Öğrenci Listesi'!$A$4:$A$253,$A194)&lt;3,COUNTIF('Öğrenci Listesi'!$A$4:$A$253,$A194)&gt;4),"Grup büyüklüğü 3–4 aralığı dışında",IF($B194="","Öğrenci No eksik",IF($C194="","Ad Soyad eksik",IF($D194="","Ara Rapor puanları eksik",IF($E194="","Ara Sunum puanları eksik",IF($F194="","Süreç Takibi puanları eksik",IF(AND('Danışman Puan Girişi'!$AD194&lt;&gt;"Evet",$G194=""),"Final Raporu puanları eksik",IF($L194="",IF(AND($I194="",$K194=""),"Final Sunumu jüri puanları eksik",IF($I194="","Final Sunumu – Jüri 1 puanları eksik","Final Sunumu – Jüri 2 puanları eksik")),IF(AND('Danışman Puan Girişi'!$AD194="Evet",$R194="Katılmadı"),"Tamamlandı (Final Raporu teslim edilmedi: 0 puan; Final Sunumu'na katılmadı: 0 puan)",IF('Danışman Puan Girişi'!$AD194="Evet","Tamamlandı (Final Raporu teslim edilmedi: 0 puan)",IF($R194="Katılmadı","Tamamlandı (Final Sunumu'na katılmadı: 0 puan)","Tamamlandı")))))))))))))</f>
        <v/>
      </c>
      <c r="O194" s="21" t="str">
        <f aca="false">IF($A194="","",$A194&amp;"#"&amp;$Q194)</f>
        <v/>
      </c>
      <c r="P194" s="21" t="str">
        <f aca="false">IF($A194="","",IFERROR(MATCH($A194,'Jüri Puan Girişi'!$A$6:$A$55,0),""))</f>
        <v/>
      </c>
      <c r="Q194" s="21" t="str">
        <f aca="false">IF($A194="","",COUNTIF('Öğrenci Listesi'!$A$4:$A194,'Öğrenci Listesi'!$A194))</f>
        <v/>
      </c>
      <c r="R194" s="21" t="str">
        <f aca="false">IF(OR($A194="",$P194="",$Q194=""),"",IFERROR(INDEX('Jüri Puan Girişi'!$A$6:$BF$55,$P194,13+($Q194-1)*9+2),""))</f>
        <v/>
      </c>
    </row>
    <row r="195" customFormat="false" ht="19.5" hidden="false" customHeight="true" outlineLevel="0" collapsed="false">
      <c r="A195" s="21" t="str">
        <f aca="false">IF('Öğrenci Listesi'!$A195="","",'Öğrenci Listesi'!$A195)</f>
        <v/>
      </c>
      <c r="B195" s="21" t="str">
        <f aca="false">IF('Öğrenci Listesi'!$A195="","",'Öğrenci Listesi'!$D195)</f>
        <v/>
      </c>
      <c r="C195" s="23" t="str">
        <f aca="false">IF('Öğrenci Listesi'!$A195="","",'Öğrenci Listesi'!$E195)</f>
        <v/>
      </c>
      <c r="D195" s="21" t="str">
        <f aca="false">IF($A195="","",'Danışman Puan Girişi'!$I195)</f>
        <v/>
      </c>
      <c r="E195" s="21" t="str">
        <f aca="false">IF($A195="","",'Danışman Puan Girişi'!$O195)</f>
        <v/>
      </c>
      <c r="F195" s="21" t="str">
        <f aca="false">IF($A195="","",'Danışman Puan Girişi'!$T195)</f>
        <v/>
      </c>
      <c r="G195" s="21" t="str">
        <f aca="false">IF($A195="","",'Danışman Puan Girişi'!$AB195)</f>
        <v/>
      </c>
      <c r="H195" s="21" t="str">
        <f aca="false">IF($A195="","",IF($P195="","",IFERROR(INDEX('Jüri Puan Girişi'!$I$6:$I$55,$P195),"")))</f>
        <v/>
      </c>
      <c r="I195" s="21" t="str">
        <f aca="false">IF(OR($A195="",$P195="",$Q195=""),"",IFERROR(INDEX('Jüri Puan Girişi'!$A$6:$BF$55,$P195,13+($Q195-1)*9+7),""))</f>
        <v/>
      </c>
      <c r="J195" s="21" t="str">
        <f aca="false">IF($A195="","",IF($P195="","",IFERROR(INDEX('Jüri Puan Girişi'!$M$6:$M$55,$P195),"")))</f>
        <v/>
      </c>
      <c r="K195" s="21" t="str">
        <f aca="false">IF(OR($A195="",$P195="",$Q195=""),"",IFERROR(INDEX('Jüri Puan Girişi'!$A$6:$BF$55,$P195,13+($Q195-1)*9+8),""))</f>
        <v/>
      </c>
      <c r="L195" s="21" t="str">
        <f aca="false">IF(OR($A195="",$P195="",$Q195=""),"",IFERROR(INDEX('Jüri Puan Girişi'!$A$6:$BF$55,$P195,13+($Q195-1)*9+9),""))</f>
        <v/>
      </c>
      <c r="M195" s="21" t="str">
        <f aca="false">IF($A195="","",IF(OR($D195="",$E195="",$F195="",$L195="",AND('Danışman Puan Girişi'!$AD195&lt;&gt;"Evet",$G195="")),"",ROUND($D195*Kılavuz!$C$31+$E195*Kılavuz!$C$32+$F195*Kılavuz!$C$33+(IF('Danışman Puan Girişi'!$AD195="Evet",0,$G195))*Kılavuz!$C$34+$L195*Kılavuz!$C$35,2)))</f>
        <v/>
      </c>
      <c r="N195" s="23" t="str">
        <f aca="false">IF($A195="","",IF($Q195&gt;4,"Kapasite dışı: projede 4’ten fazla öğrenci",IF(OR(COUNTIF('Öğrenci Listesi'!$A$4:$A$253,$A195)&lt;3,COUNTIF('Öğrenci Listesi'!$A$4:$A$253,$A195)&gt;4),"Grup büyüklüğü 3–4 aralığı dışında",IF($B195="","Öğrenci No eksik",IF($C195="","Ad Soyad eksik",IF($D195="","Ara Rapor puanları eksik",IF($E195="","Ara Sunum puanları eksik",IF($F195="","Süreç Takibi puanları eksik",IF(AND('Danışman Puan Girişi'!$AD195&lt;&gt;"Evet",$G195=""),"Final Raporu puanları eksik",IF($L195="",IF(AND($I195="",$K195=""),"Final Sunumu jüri puanları eksik",IF($I195="","Final Sunumu – Jüri 1 puanları eksik","Final Sunumu – Jüri 2 puanları eksik")),IF(AND('Danışman Puan Girişi'!$AD195="Evet",$R195="Katılmadı"),"Tamamlandı (Final Raporu teslim edilmedi: 0 puan; Final Sunumu'na katılmadı: 0 puan)",IF('Danışman Puan Girişi'!$AD195="Evet","Tamamlandı (Final Raporu teslim edilmedi: 0 puan)",IF($R195="Katılmadı","Tamamlandı (Final Sunumu'na katılmadı: 0 puan)","Tamamlandı")))))))))))))</f>
        <v/>
      </c>
      <c r="O195" s="21" t="str">
        <f aca="false">IF($A195="","",$A195&amp;"#"&amp;$Q195)</f>
        <v/>
      </c>
      <c r="P195" s="21" t="str">
        <f aca="false">IF($A195="","",IFERROR(MATCH($A195,'Jüri Puan Girişi'!$A$6:$A$55,0),""))</f>
        <v/>
      </c>
      <c r="Q195" s="21" t="str">
        <f aca="false">IF($A195="","",COUNTIF('Öğrenci Listesi'!$A$4:$A195,'Öğrenci Listesi'!$A195))</f>
        <v/>
      </c>
      <c r="R195" s="21" t="str">
        <f aca="false">IF(OR($A195="",$P195="",$Q195=""),"",IFERROR(INDEX('Jüri Puan Girişi'!$A$6:$BF$55,$P195,13+($Q195-1)*9+2),""))</f>
        <v/>
      </c>
    </row>
    <row r="196" customFormat="false" ht="19.5" hidden="false" customHeight="true" outlineLevel="0" collapsed="false">
      <c r="A196" s="21" t="str">
        <f aca="false">IF('Öğrenci Listesi'!$A196="","",'Öğrenci Listesi'!$A196)</f>
        <v/>
      </c>
      <c r="B196" s="21" t="str">
        <f aca="false">IF('Öğrenci Listesi'!$A196="","",'Öğrenci Listesi'!$D196)</f>
        <v/>
      </c>
      <c r="C196" s="23" t="str">
        <f aca="false">IF('Öğrenci Listesi'!$A196="","",'Öğrenci Listesi'!$E196)</f>
        <v/>
      </c>
      <c r="D196" s="21" t="str">
        <f aca="false">IF($A196="","",'Danışman Puan Girişi'!$I196)</f>
        <v/>
      </c>
      <c r="E196" s="21" t="str">
        <f aca="false">IF($A196="","",'Danışman Puan Girişi'!$O196)</f>
        <v/>
      </c>
      <c r="F196" s="21" t="str">
        <f aca="false">IF($A196="","",'Danışman Puan Girişi'!$T196)</f>
        <v/>
      </c>
      <c r="G196" s="21" t="str">
        <f aca="false">IF($A196="","",'Danışman Puan Girişi'!$AB196)</f>
        <v/>
      </c>
      <c r="H196" s="21" t="str">
        <f aca="false">IF($A196="","",IF($P196="","",IFERROR(INDEX('Jüri Puan Girişi'!$I$6:$I$55,$P196),"")))</f>
        <v/>
      </c>
      <c r="I196" s="21" t="str">
        <f aca="false">IF(OR($A196="",$P196="",$Q196=""),"",IFERROR(INDEX('Jüri Puan Girişi'!$A$6:$BF$55,$P196,13+($Q196-1)*9+7),""))</f>
        <v/>
      </c>
      <c r="J196" s="21" t="str">
        <f aca="false">IF($A196="","",IF($P196="","",IFERROR(INDEX('Jüri Puan Girişi'!$M$6:$M$55,$P196),"")))</f>
        <v/>
      </c>
      <c r="K196" s="21" t="str">
        <f aca="false">IF(OR($A196="",$P196="",$Q196=""),"",IFERROR(INDEX('Jüri Puan Girişi'!$A$6:$BF$55,$P196,13+($Q196-1)*9+8),""))</f>
        <v/>
      </c>
      <c r="L196" s="21" t="str">
        <f aca="false">IF(OR($A196="",$P196="",$Q196=""),"",IFERROR(INDEX('Jüri Puan Girişi'!$A$6:$BF$55,$P196,13+($Q196-1)*9+9),""))</f>
        <v/>
      </c>
      <c r="M196" s="21" t="str">
        <f aca="false">IF($A196="","",IF(OR($D196="",$E196="",$F196="",$L196="",AND('Danışman Puan Girişi'!$AD196&lt;&gt;"Evet",$G196="")),"",ROUND($D196*Kılavuz!$C$31+$E196*Kılavuz!$C$32+$F196*Kılavuz!$C$33+(IF('Danışman Puan Girişi'!$AD196="Evet",0,$G196))*Kılavuz!$C$34+$L196*Kılavuz!$C$35,2)))</f>
        <v/>
      </c>
      <c r="N196" s="23" t="str">
        <f aca="false">IF($A196="","",IF($Q196&gt;4,"Kapasite dışı: projede 4’ten fazla öğrenci",IF(OR(COUNTIF('Öğrenci Listesi'!$A$4:$A$253,$A196)&lt;3,COUNTIF('Öğrenci Listesi'!$A$4:$A$253,$A196)&gt;4),"Grup büyüklüğü 3–4 aralığı dışında",IF($B196="","Öğrenci No eksik",IF($C196="","Ad Soyad eksik",IF($D196="","Ara Rapor puanları eksik",IF($E196="","Ara Sunum puanları eksik",IF($F196="","Süreç Takibi puanları eksik",IF(AND('Danışman Puan Girişi'!$AD196&lt;&gt;"Evet",$G196=""),"Final Raporu puanları eksik",IF($L196="",IF(AND($I196="",$K196=""),"Final Sunumu jüri puanları eksik",IF($I196="","Final Sunumu – Jüri 1 puanları eksik","Final Sunumu – Jüri 2 puanları eksik")),IF(AND('Danışman Puan Girişi'!$AD196="Evet",$R196="Katılmadı"),"Tamamlandı (Final Raporu teslim edilmedi: 0 puan; Final Sunumu'na katılmadı: 0 puan)",IF('Danışman Puan Girişi'!$AD196="Evet","Tamamlandı (Final Raporu teslim edilmedi: 0 puan)",IF($R196="Katılmadı","Tamamlandı (Final Sunumu'na katılmadı: 0 puan)","Tamamlandı")))))))))))))</f>
        <v/>
      </c>
      <c r="O196" s="21" t="str">
        <f aca="false">IF($A196="","",$A196&amp;"#"&amp;$Q196)</f>
        <v/>
      </c>
      <c r="P196" s="21" t="str">
        <f aca="false">IF($A196="","",IFERROR(MATCH($A196,'Jüri Puan Girişi'!$A$6:$A$55,0),""))</f>
        <v/>
      </c>
      <c r="Q196" s="21" t="str">
        <f aca="false">IF($A196="","",COUNTIF('Öğrenci Listesi'!$A$4:$A196,'Öğrenci Listesi'!$A196))</f>
        <v/>
      </c>
      <c r="R196" s="21" t="str">
        <f aca="false">IF(OR($A196="",$P196="",$Q196=""),"",IFERROR(INDEX('Jüri Puan Girişi'!$A$6:$BF$55,$P196,13+($Q196-1)*9+2),""))</f>
        <v/>
      </c>
    </row>
    <row r="197" customFormat="false" ht="19.5" hidden="false" customHeight="true" outlineLevel="0" collapsed="false">
      <c r="A197" s="21" t="str">
        <f aca="false">IF('Öğrenci Listesi'!$A197="","",'Öğrenci Listesi'!$A197)</f>
        <v/>
      </c>
      <c r="B197" s="21" t="str">
        <f aca="false">IF('Öğrenci Listesi'!$A197="","",'Öğrenci Listesi'!$D197)</f>
        <v/>
      </c>
      <c r="C197" s="23" t="str">
        <f aca="false">IF('Öğrenci Listesi'!$A197="","",'Öğrenci Listesi'!$E197)</f>
        <v/>
      </c>
      <c r="D197" s="21" t="str">
        <f aca="false">IF($A197="","",'Danışman Puan Girişi'!$I197)</f>
        <v/>
      </c>
      <c r="E197" s="21" t="str">
        <f aca="false">IF($A197="","",'Danışman Puan Girişi'!$O197)</f>
        <v/>
      </c>
      <c r="F197" s="21" t="str">
        <f aca="false">IF($A197="","",'Danışman Puan Girişi'!$T197)</f>
        <v/>
      </c>
      <c r="G197" s="21" t="str">
        <f aca="false">IF($A197="","",'Danışman Puan Girişi'!$AB197)</f>
        <v/>
      </c>
      <c r="H197" s="21" t="str">
        <f aca="false">IF($A197="","",IF($P197="","",IFERROR(INDEX('Jüri Puan Girişi'!$I$6:$I$55,$P197),"")))</f>
        <v/>
      </c>
      <c r="I197" s="21" t="str">
        <f aca="false">IF(OR($A197="",$P197="",$Q197=""),"",IFERROR(INDEX('Jüri Puan Girişi'!$A$6:$BF$55,$P197,13+($Q197-1)*9+7),""))</f>
        <v/>
      </c>
      <c r="J197" s="21" t="str">
        <f aca="false">IF($A197="","",IF($P197="","",IFERROR(INDEX('Jüri Puan Girişi'!$M$6:$M$55,$P197),"")))</f>
        <v/>
      </c>
      <c r="K197" s="21" t="str">
        <f aca="false">IF(OR($A197="",$P197="",$Q197=""),"",IFERROR(INDEX('Jüri Puan Girişi'!$A$6:$BF$55,$P197,13+($Q197-1)*9+8),""))</f>
        <v/>
      </c>
      <c r="L197" s="21" t="str">
        <f aca="false">IF(OR($A197="",$P197="",$Q197=""),"",IFERROR(INDEX('Jüri Puan Girişi'!$A$6:$BF$55,$P197,13+($Q197-1)*9+9),""))</f>
        <v/>
      </c>
      <c r="M197" s="21" t="str">
        <f aca="false">IF($A197="","",IF(OR($D197="",$E197="",$F197="",$L197="",AND('Danışman Puan Girişi'!$AD197&lt;&gt;"Evet",$G197="")),"",ROUND($D197*Kılavuz!$C$31+$E197*Kılavuz!$C$32+$F197*Kılavuz!$C$33+(IF('Danışman Puan Girişi'!$AD197="Evet",0,$G197))*Kılavuz!$C$34+$L197*Kılavuz!$C$35,2)))</f>
        <v/>
      </c>
      <c r="N197" s="23" t="str">
        <f aca="false">IF($A197="","",IF($Q197&gt;4,"Kapasite dışı: projede 4’ten fazla öğrenci",IF(OR(COUNTIF('Öğrenci Listesi'!$A$4:$A$253,$A197)&lt;3,COUNTIF('Öğrenci Listesi'!$A$4:$A$253,$A197)&gt;4),"Grup büyüklüğü 3–4 aralığı dışında",IF($B197="","Öğrenci No eksik",IF($C197="","Ad Soyad eksik",IF($D197="","Ara Rapor puanları eksik",IF($E197="","Ara Sunum puanları eksik",IF($F197="","Süreç Takibi puanları eksik",IF(AND('Danışman Puan Girişi'!$AD197&lt;&gt;"Evet",$G197=""),"Final Raporu puanları eksik",IF($L197="",IF(AND($I197="",$K197=""),"Final Sunumu jüri puanları eksik",IF($I197="","Final Sunumu – Jüri 1 puanları eksik","Final Sunumu – Jüri 2 puanları eksik")),IF(AND('Danışman Puan Girişi'!$AD197="Evet",$R197="Katılmadı"),"Tamamlandı (Final Raporu teslim edilmedi: 0 puan; Final Sunumu'na katılmadı: 0 puan)",IF('Danışman Puan Girişi'!$AD197="Evet","Tamamlandı (Final Raporu teslim edilmedi: 0 puan)",IF($R197="Katılmadı","Tamamlandı (Final Sunumu'na katılmadı: 0 puan)","Tamamlandı")))))))))))))</f>
        <v/>
      </c>
      <c r="O197" s="21" t="str">
        <f aca="false">IF($A197="","",$A197&amp;"#"&amp;$Q197)</f>
        <v/>
      </c>
      <c r="P197" s="21" t="str">
        <f aca="false">IF($A197="","",IFERROR(MATCH($A197,'Jüri Puan Girişi'!$A$6:$A$55,0),""))</f>
        <v/>
      </c>
      <c r="Q197" s="21" t="str">
        <f aca="false">IF($A197="","",COUNTIF('Öğrenci Listesi'!$A$4:$A197,'Öğrenci Listesi'!$A197))</f>
        <v/>
      </c>
      <c r="R197" s="21" t="str">
        <f aca="false">IF(OR($A197="",$P197="",$Q197=""),"",IFERROR(INDEX('Jüri Puan Girişi'!$A$6:$BF$55,$P197,13+($Q197-1)*9+2),""))</f>
        <v/>
      </c>
    </row>
    <row r="198" customFormat="false" ht="19.5" hidden="false" customHeight="true" outlineLevel="0" collapsed="false">
      <c r="A198" s="21" t="str">
        <f aca="false">IF('Öğrenci Listesi'!$A198="","",'Öğrenci Listesi'!$A198)</f>
        <v/>
      </c>
      <c r="B198" s="21" t="str">
        <f aca="false">IF('Öğrenci Listesi'!$A198="","",'Öğrenci Listesi'!$D198)</f>
        <v/>
      </c>
      <c r="C198" s="23" t="str">
        <f aca="false">IF('Öğrenci Listesi'!$A198="","",'Öğrenci Listesi'!$E198)</f>
        <v/>
      </c>
      <c r="D198" s="21" t="str">
        <f aca="false">IF($A198="","",'Danışman Puan Girişi'!$I198)</f>
        <v/>
      </c>
      <c r="E198" s="21" t="str">
        <f aca="false">IF($A198="","",'Danışman Puan Girişi'!$O198)</f>
        <v/>
      </c>
      <c r="F198" s="21" t="str">
        <f aca="false">IF($A198="","",'Danışman Puan Girişi'!$T198)</f>
        <v/>
      </c>
      <c r="G198" s="21" t="str">
        <f aca="false">IF($A198="","",'Danışman Puan Girişi'!$AB198)</f>
        <v/>
      </c>
      <c r="H198" s="21" t="str">
        <f aca="false">IF($A198="","",IF($P198="","",IFERROR(INDEX('Jüri Puan Girişi'!$I$6:$I$55,$P198),"")))</f>
        <v/>
      </c>
      <c r="I198" s="21" t="str">
        <f aca="false">IF(OR($A198="",$P198="",$Q198=""),"",IFERROR(INDEX('Jüri Puan Girişi'!$A$6:$BF$55,$P198,13+($Q198-1)*9+7),""))</f>
        <v/>
      </c>
      <c r="J198" s="21" t="str">
        <f aca="false">IF($A198="","",IF($P198="","",IFERROR(INDEX('Jüri Puan Girişi'!$M$6:$M$55,$P198),"")))</f>
        <v/>
      </c>
      <c r="K198" s="21" t="str">
        <f aca="false">IF(OR($A198="",$P198="",$Q198=""),"",IFERROR(INDEX('Jüri Puan Girişi'!$A$6:$BF$55,$P198,13+($Q198-1)*9+8),""))</f>
        <v/>
      </c>
      <c r="L198" s="21" t="str">
        <f aca="false">IF(OR($A198="",$P198="",$Q198=""),"",IFERROR(INDEX('Jüri Puan Girişi'!$A$6:$BF$55,$P198,13+($Q198-1)*9+9),""))</f>
        <v/>
      </c>
      <c r="M198" s="21" t="str">
        <f aca="false">IF($A198="","",IF(OR($D198="",$E198="",$F198="",$L198="",AND('Danışman Puan Girişi'!$AD198&lt;&gt;"Evet",$G198="")),"",ROUND($D198*Kılavuz!$C$31+$E198*Kılavuz!$C$32+$F198*Kılavuz!$C$33+(IF('Danışman Puan Girişi'!$AD198="Evet",0,$G198))*Kılavuz!$C$34+$L198*Kılavuz!$C$35,2)))</f>
        <v/>
      </c>
      <c r="N198" s="23" t="str">
        <f aca="false">IF($A198="","",IF($Q198&gt;4,"Kapasite dışı: projede 4’ten fazla öğrenci",IF(OR(COUNTIF('Öğrenci Listesi'!$A$4:$A$253,$A198)&lt;3,COUNTIF('Öğrenci Listesi'!$A$4:$A$253,$A198)&gt;4),"Grup büyüklüğü 3–4 aralığı dışında",IF($B198="","Öğrenci No eksik",IF($C198="","Ad Soyad eksik",IF($D198="","Ara Rapor puanları eksik",IF($E198="","Ara Sunum puanları eksik",IF($F198="","Süreç Takibi puanları eksik",IF(AND('Danışman Puan Girişi'!$AD198&lt;&gt;"Evet",$G198=""),"Final Raporu puanları eksik",IF($L198="",IF(AND($I198="",$K198=""),"Final Sunumu jüri puanları eksik",IF($I198="","Final Sunumu – Jüri 1 puanları eksik","Final Sunumu – Jüri 2 puanları eksik")),IF(AND('Danışman Puan Girişi'!$AD198="Evet",$R198="Katılmadı"),"Tamamlandı (Final Raporu teslim edilmedi: 0 puan; Final Sunumu'na katılmadı: 0 puan)",IF('Danışman Puan Girişi'!$AD198="Evet","Tamamlandı (Final Raporu teslim edilmedi: 0 puan)",IF($R198="Katılmadı","Tamamlandı (Final Sunumu'na katılmadı: 0 puan)","Tamamlandı")))))))))))))</f>
        <v/>
      </c>
      <c r="O198" s="21" t="str">
        <f aca="false">IF($A198="","",$A198&amp;"#"&amp;$Q198)</f>
        <v/>
      </c>
      <c r="P198" s="21" t="str">
        <f aca="false">IF($A198="","",IFERROR(MATCH($A198,'Jüri Puan Girişi'!$A$6:$A$55,0),""))</f>
        <v/>
      </c>
      <c r="Q198" s="21" t="str">
        <f aca="false">IF($A198="","",COUNTIF('Öğrenci Listesi'!$A$4:$A198,'Öğrenci Listesi'!$A198))</f>
        <v/>
      </c>
      <c r="R198" s="21" t="str">
        <f aca="false">IF(OR($A198="",$P198="",$Q198=""),"",IFERROR(INDEX('Jüri Puan Girişi'!$A$6:$BF$55,$P198,13+($Q198-1)*9+2),""))</f>
        <v/>
      </c>
    </row>
    <row r="199" customFormat="false" ht="19.5" hidden="false" customHeight="true" outlineLevel="0" collapsed="false">
      <c r="A199" s="21" t="str">
        <f aca="false">IF('Öğrenci Listesi'!$A199="","",'Öğrenci Listesi'!$A199)</f>
        <v/>
      </c>
      <c r="B199" s="21" t="str">
        <f aca="false">IF('Öğrenci Listesi'!$A199="","",'Öğrenci Listesi'!$D199)</f>
        <v/>
      </c>
      <c r="C199" s="23" t="str">
        <f aca="false">IF('Öğrenci Listesi'!$A199="","",'Öğrenci Listesi'!$E199)</f>
        <v/>
      </c>
      <c r="D199" s="21" t="str">
        <f aca="false">IF($A199="","",'Danışman Puan Girişi'!$I199)</f>
        <v/>
      </c>
      <c r="E199" s="21" t="str">
        <f aca="false">IF($A199="","",'Danışman Puan Girişi'!$O199)</f>
        <v/>
      </c>
      <c r="F199" s="21" t="str">
        <f aca="false">IF($A199="","",'Danışman Puan Girişi'!$T199)</f>
        <v/>
      </c>
      <c r="G199" s="21" t="str">
        <f aca="false">IF($A199="","",'Danışman Puan Girişi'!$AB199)</f>
        <v/>
      </c>
      <c r="H199" s="21" t="str">
        <f aca="false">IF($A199="","",IF($P199="","",IFERROR(INDEX('Jüri Puan Girişi'!$I$6:$I$55,$P199),"")))</f>
        <v/>
      </c>
      <c r="I199" s="21" t="str">
        <f aca="false">IF(OR($A199="",$P199="",$Q199=""),"",IFERROR(INDEX('Jüri Puan Girişi'!$A$6:$BF$55,$P199,13+($Q199-1)*9+7),""))</f>
        <v/>
      </c>
      <c r="J199" s="21" t="str">
        <f aca="false">IF($A199="","",IF($P199="","",IFERROR(INDEX('Jüri Puan Girişi'!$M$6:$M$55,$P199),"")))</f>
        <v/>
      </c>
      <c r="K199" s="21" t="str">
        <f aca="false">IF(OR($A199="",$P199="",$Q199=""),"",IFERROR(INDEX('Jüri Puan Girişi'!$A$6:$BF$55,$P199,13+($Q199-1)*9+8),""))</f>
        <v/>
      </c>
      <c r="L199" s="21" t="str">
        <f aca="false">IF(OR($A199="",$P199="",$Q199=""),"",IFERROR(INDEX('Jüri Puan Girişi'!$A$6:$BF$55,$P199,13+($Q199-1)*9+9),""))</f>
        <v/>
      </c>
      <c r="M199" s="21" t="str">
        <f aca="false">IF($A199="","",IF(OR($D199="",$E199="",$F199="",$L199="",AND('Danışman Puan Girişi'!$AD199&lt;&gt;"Evet",$G199="")),"",ROUND($D199*Kılavuz!$C$31+$E199*Kılavuz!$C$32+$F199*Kılavuz!$C$33+(IF('Danışman Puan Girişi'!$AD199="Evet",0,$G199))*Kılavuz!$C$34+$L199*Kılavuz!$C$35,2)))</f>
        <v/>
      </c>
      <c r="N199" s="23" t="str">
        <f aca="false">IF($A199="","",IF($Q199&gt;4,"Kapasite dışı: projede 4’ten fazla öğrenci",IF(OR(COUNTIF('Öğrenci Listesi'!$A$4:$A$253,$A199)&lt;3,COUNTIF('Öğrenci Listesi'!$A$4:$A$253,$A199)&gt;4),"Grup büyüklüğü 3–4 aralığı dışında",IF($B199="","Öğrenci No eksik",IF($C199="","Ad Soyad eksik",IF($D199="","Ara Rapor puanları eksik",IF($E199="","Ara Sunum puanları eksik",IF($F199="","Süreç Takibi puanları eksik",IF(AND('Danışman Puan Girişi'!$AD199&lt;&gt;"Evet",$G199=""),"Final Raporu puanları eksik",IF($L199="",IF(AND($I199="",$K199=""),"Final Sunumu jüri puanları eksik",IF($I199="","Final Sunumu – Jüri 1 puanları eksik","Final Sunumu – Jüri 2 puanları eksik")),IF(AND('Danışman Puan Girişi'!$AD199="Evet",$R199="Katılmadı"),"Tamamlandı (Final Raporu teslim edilmedi: 0 puan; Final Sunumu'na katılmadı: 0 puan)",IF('Danışman Puan Girişi'!$AD199="Evet","Tamamlandı (Final Raporu teslim edilmedi: 0 puan)",IF($R199="Katılmadı","Tamamlandı (Final Sunumu'na katılmadı: 0 puan)","Tamamlandı")))))))))))))</f>
        <v/>
      </c>
      <c r="O199" s="21" t="str">
        <f aca="false">IF($A199="","",$A199&amp;"#"&amp;$Q199)</f>
        <v/>
      </c>
      <c r="P199" s="21" t="str">
        <f aca="false">IF($A199="","",IFERROR(MATCH($A199,'Jüri Puan Girişi'!$A$6:$A$55,0),""))</f>
        <v/>
      </c>
      <c r="Q199" s="21" t="str">
        <f aca="false">IF($A199="","",COUNTIF('Öğrenci Listesi'!$A$4:$A199,'Öğrenci Listesi'!$A199))</f>
        <v/>
      </c>
      <c r="R199" s="21" t="str">
        <f aca="false">IF(OR($A199="",$P199="",$Q199=""),"",IFERROR(INDEX('Jüri Puan Girişi'!$A$6:$BF$55,$P199,13+($Q199-1)*9+2),""))</f>
        <v/>
      </c>
    </row>
    <row r="200" customFormat="false" ht="19.5" hidden="false" customHeight="true" outlineLevel="0" collapsed="false">
      <c r="A200" s="21" t="str">
        <f aca="false">IF('Öğrenci Listesi'!$A200="","",'Öğrenci Listesi'!$A200)</f>
        <v/>
      </c>
      <c r="B200" s="21" t="str">
        <f aca="false">IF('Öğrenci Listesi'!$A200="","",'Öğrenci Listesi'!$D200)</f>
        <v/>
      </c>
      <c r="C200" s="23" t="str">
        <f aca="false">IF('Öğrenci Listesi'!$A200="","",'Öğrenci Listesi'!$E200)</f>
        <v/>
      </c>
      <c r="D200" s="21" t="str">
        <f aca="false">IF($A200="","",'Danışman Puan Girişi'!$I200)</f>
        <v/>
      </c>
      <c r="E200" s="21" t="str">
        <f aca="false">IF($A200="","",'Danışman Puan Girişi'!$O200)</f>
        <v/>
      </c>
      <c r="F200" s="21" t="str">
        <f aca="false">IF($A200="","",'Danışman Puan Girişi'!$T200)</f>
        <v/>
      </c>
      <c r="G200" s="21" t="str">
        <f aca="false">IF($A200="","",'Danışman Puan Girişi'!$AB200)</f>
        <v/>
      </c>
      <c r="H200" s="21" t="str">
        <f aca="false">IF($A200="","",IF($P200="","",IFERROR(INDEX('Jüri Puan Girişi'!$I$6:$I$55,$P200),"")))</f>
        <v/>
      </c>
      <c r="I200" s="21" t="str">
        <f aca="false">IF(OR($A200="",$P200="",$Q200=""),"",IFERROR(INDEX('Jüri Puan Girişi'!$A$6:$BF$55,$P200,13+($Q200-1)*9+7),""))</f>
        <v/>
      </c>
      <c r="J200" s="21" t="str">
        <f aca="false">IF($A200="","",IF($P200="","",IFERROR(INDEX('Jüri Puan Girişi'!$M$6:$M$55,$P200),"")))</f>
        <v/>
      </c>
      <c r="K200" s="21" t="str">
        <f aca="false">IF(OR($A200="",$P200="",$Q200=""),"",IFERROR(INDEX('Jüri Puan Girişi'!$A$6:$BF$55,$P200,13+($Q200-1)*9+8),""))</f>
        <v/>
      </c>
      <c r="L200" s="21" t="str">
        <f aca="false">IF(OR($A200="",$P200="",$Q200=""),"",IFERROR(INDEX('Jüri Puan Girişi'!$A$6:$BF$55,$P200,13+($Q200-1)*9+9),""))</f>
        <v/>
      </c>
      <c r="M200" s="21" t="str">
        <f aca="false">IF($A200="","",IF(OR($D200="",$E200="",$F200="",$L200="",AND('Danışman Puan Girişi'!$AD200&lt;&gt;"Evet",$G200="")),"",ROUND($D200*Kılavuz!$C$31+$E200*Kılavuz!$C$32+$F200*Kılavuz!$C$33+(IF('Danışman Puan Girişi'!$AD200="Evet",0,$G200))*Kılavuz!$C$34+$L200*Kılavuz!$C$35,2)))</f>
        <v/>
      </c>
      <c r="N200" s="23" t="str">
        <f aca="false">IF($A200="","",IF($Q200&gt;4,"Kapasite dışı: projede 4’ten fazla öğrenci",IF(OR(COUNTIF('Öğrenci Listesi'!$A$4:$A$253,$A200)&lt;3,COUNTIF('Öğrenci Listesi'!$A$4:$A$253,$A200)&gt;4),"Grup büyüklüğü 3–4 aralığı dışında",IF($B200="","Öğrenci No eksik",IF($C200="","Ad Soyad eksik",IF($D200="","Ara Rapor puanları eksik",IF($E200="","Ara Sunum puanları eksik",IF($F200="","Süreç Takibi puanları eksik",IF(AND('Danışman Puan Girişi'!$AD200&lt;&gt;"Evet",$G200=""),"Final Raporu puanları eksik",IF($L200="",IF(AND($I200="",$K200=""),"Final Sunumu jüri puanları eksik",IF($I200="","Final Sunumu – Jüri 1 puanları eksik","Final Sunumu – Jüri 2 puanları eksik")),IF(AND('Danışman Puan Girişi'!$AD200="Evet",$R200="Katılmadı"),"Tamamlandı (Final Raporu teslim edilmedi: 0 puan; Final Sunumu'na katılmadı: 0 puan)",IF('Danışman Puan Girişi'!$AD200="Evet","Tamamlandı (Final Raporu teslim edilmedi: 0 puan)",IF($R200="Katılmadı","Tamamlandı (Final Sunumu'na katılmadı: 0 puan)","Tamamlandı")))))))))))))</f>
        <v/>
      </c>
      <c r="O200" s="21" t="str">
        <f aca="false">IF($A200="","",$A200&amp;"#"&amp;$Q200)</f>
        <v/>
      </c>
      <c r="P200" s="21" t="str">
        <f aca="false">IF($A200="","",IFERROR(MATCH($A200,'Jüri Puan Girişi'!$A$6:$A$55,0),""))</f>
        <v/>
      </c>
      <c r="Q200" s="21" t="str">
        <f aca="false">IF($A200="","",COUNTIF('Öğrenci Listesi'!$A$4:$A200,'Öğrenci Listesi'!$A200))</f>
        <v/>
      </c>
      <c r="R200" s="21" t="str">
        <f aca="false">IF(OR($A200="",$P200="",$Q200=""),"",IFERROR(INDEX('Jüri Puan Girişi'!$A$6:$BF$55,$P200,13+($Q200-1)*9+2),""))</f>
        <v/>
      </c>
    </row>
    <row r="201" customFormat="false" ht="19.5" hidden="false" customHeight="true" outlineLevel="0" collapsed="false">
      <c r="A201" s="21" t="str">
        <f aca="false">IF('Öğrenci Listesi'!$A201="","",'Öğrenci Listesi'!$A201)</f>
        <v/>
      </c>
      <c r="B201" s="21" t="str">
        <f aca="false">IF('Öğrenci Listesi'!$A201="","",'Öğrenci Listesi'!$D201)</f>
        <v/>
      </c>
      <c r="C201" s="23" t="str">
        <f aca="false">IF('Öğrenci Listesi'!$A201="","",'Öğrenci Listesi'!$E201)</f>
        <v/>
      </c>
      <c r="D201" s="21" t="str">
        <f aca="false">IF($A201="","",'Danışman Puan Girişi'!$I201)</f>
        <v/>
      </c>
      <c r="E201" s="21" t="str">
        <f aca="false">IF($A201="","",'Danışman Puan Girişi'!$O201)</f>
        <v/>
      </c>
      <c r="F201" s="21" t="str">
        <f aca="false">IF($A201="","",'Danışman Puan Girişi'!$T201)</f>
        <v/>
      </c>
      <c r="G201" s="21" t="str">
        <f aca="false">IF($A201="","",'Danışman Puan Girişi'!$AB201)</f>
        <v/>
      </c>
      <c r="H201" s="21" t="str">
        <f aca="false">IF($A201="","",IF($P201="","",IFERROR(INDEX('Jüri Puan Girişi'!$I$6:$I$55,$P201),"")))</f>
        <v/>
      </c>
      <c r="I201" s="21" t="str">
        <f aca="false">IF(OR($A201="",$P201="",$Q201=""),"",IFERROR(INDEX('Jüri Puan Girişi'!$A$6:$BF$55,$P201,13+($Q201-1)*9+7),""))</f>
        <v/>
      </c>
      <c r="J201" s="21" t="str">
        <f aca="false">IF($A201="","",IF($P201="","",IFERROR(INDEX('Jüri Puan Girişi'!$M$6:$M$55,$P201),"")))</f>
        <v/>
      </c>
      <c r="K201" s="21" t="str">
        <f aca="false">IF(OR($A201="",$P201="",$Q201=""),"",IFERROR(INDEX('Jüri Puan Girişi'!$A$6:$BF$55,$P201,13+($Q201-1)*9+8),""))</f>
        <v/>
      </c>
      <c r="L201" s="21" t="str">
        <f aca="false">IF(OR($A201="",$P201="",$Q201=""),"",IFERROR(INDEX('Jüri Puan Girişi'!$A$6:$BF$55,$P201,13+($Q201-1)*9+9),""))</f>
        <v/>
      </c>
      <c r="M201" s="21" t="str">
        <f aca="false">IF($A201="","",IF(OR($D201="",$E201="",$F201="",$L201="",AND('Danışman Puan Girişi'!$AD201&lt;&gt;"Evet",$G201="")),"",ROUND($D201*Kılavuz!$C$31+$E201*Kılavuz!$C$32+$F201*Kılavuz!$C$33+(IF('Danışman Puan Girişi'!$AD201="Evet",0,$G201))*Kılavuz!$C$34+$L201*Kılavuz!$C$35,2)))</f>
        <v/>
      </c>
      <c r="N201" s="23" t="str">
        <f aca="false">IF($A201="","",IF($Q201&gt;4,"Kapasite dışı: projede 4’ten fazla öğrenci",IF(OR(COUNTIF('Öğrenci Listesi'!$A$4:$A$253,$A201)&lt;3,COUNTIF('Öğrenci Listesi'!$A$4:$A$253,$A201)&gt;4),"Grup büyüklüğü 3–4 aralığı dışında",IF($B201="","Öğrenci No eksik",IF($C201="","Ad Soyad eksik",IF($D201="","Ara Rapor puanları eksik",IF($E201="","Ara Sunum puanları eksik",IF($F201="","Süreç Takibi puanları eksik",IF(AND('Danışman Puan Girişi'!$AD201&lt;&gt;"Evet",$G201=""),"Final Raporu puanları eksik",IF($L201="",IF(AND($I201="",$K201=""),"Final Sunumu jüri puanları eksik",IF($I201="","Final Sunumu – Jüri 1 puanları eksik","Final Sunumu – Jüri 2 puanları eksik")),IF(AND('Danışman Puan Girişi'!$AD201="Evet",$R201="Katılmadı"),"Tamamlandı (Final Raporu teslim edilmedi: 0 puan; Final Sunumu'na katılmadı: 0 puan)",IF('Danışman Puan Girişi'!$AD201="Evet","Tamamlandı (Final Raporu teslim edilmedi: 0 puan)",IF($R201="Katılmadı","Tamamlandı (Final Sunumu'na katılmadı: 0 puan)","Tamamlandı")))))))))))))</f>
        <v/>
      </c>
      <c r="O201" s="21" t="str">
        <f aca="false">IF($A201="","",$A201&amp;"#"&amp;$Q201)</f>
        <v/>
      </c>
      <c r="P201" s="21" t="str">
        <f aca="false">IF($A201="","",IFERROR(MATCH($A201,'Jüri Puan Girişi'!$A$6:$A$55,0),""))</f>
        <v/>
      </c>
      <c r="Q201" s="21" t="str">
        <f aca="false">IF($A201="","",COUNTIF('Öğrenci Listesi'!$A$4:$A201,'Öğrenci Listesi'!$A201))</f>
        <v/>
      </c>
      <c r="R201" s="21" t="str">
        <f aca="false">IF(OR($A201="",$P201="",$Q201=""),"",IFERROR(INDEX('Jüri Puan Girişi'!$A$6:$BF$55,$P201,13+($Q201-1)*9+2),""))</f>
        <v/>
      </c>
    </row>
    <row r="202" customFormat="false" ht="19.5" hidden="false" customHeight="true" outlineLevel="0" collapsed="false">
      <c r="A202" s="21" t="str">
        <f aca="false">IF('Öğrenci Listesi'!$A202="","",'Öğrenci Listesi'!$A202)</f>
        <v/>
      </c>
      <c r="B202" s="21" t="str">
        <f aca="false">IF('Öğrenci Listesi'!$A202="","",'Öğrenci Listesi'!$D202)</f>
        <v/>
      </c>
      <c r="C202" s="23" t="str">
        <f aca="false">IF('Öğrenci Listesi'!$A202="","",'Öğrenci Listesi'!$E202)</f>
        <v/>
      </c>
      <c r="D202" s="21" t="str">
        <f aca="false">IF($A202="","",'Danışman Puan Girişi'!$I202)</f>
        <v/>
      </c>
      <c r="E202" s="21" t="str">
        <f aca="false">IF($A202="","",'Danışman Puan Girişi'!$O202)</f>
        <v/>
      </c>
      <c r="F202" s="21" t="str">
        <f aca="false">IF($A202="","",'Danışman Puan Girişi'!$T202)</f>
        <v/>
      </c>
      <c r="G202" s="21" t="str">
        <f aca="false">IF($A202="","",'Danışman Puan Girişi'!$AB202)</f>
        <v/>
      </c>
      <c r="H202" s="21" t="str">
        <f aca="false">IF($A202="","",IF($P202="","",IFERROR(INDEX('Jüri Puan Girişi'!$I$6:$I$55,$P202),"")))</f>
        <v/>
      </c>
      <c r="I202" s="21" t="str">
        <f aca="false">IF(OR($A202="",$P202="",$Q202=""),"",IFERROR(INDEX('Jüri Puan Girişi'!$A$6:$BF$55,$P202,13+($Q202-1)*9+7),""))</f>
        <v/>
      </c>
      <c r="J202" s="21" t="str">
        <f aca="false">IF($A202="","",IF($P202="","",IFERROR(INDEX('Jüri Puan Girişi'!$M$6:$M$55,$P202),"")))</f>
        <v/>
      </c>
      <c r="K202" s="21" t="str">
        <f aca="false">IF(OR($A202="",$P202="",$Q202=""),"",IFERROR(INDEX('Jüri Puan Girişi'!$A$6:$BF$55,$P202,13+($Q202-1)*9+8),""))</f>
        <v/>
      </c>
      <c r="L202" s="21" t="str">
        <f aca="false">IF(OR($A202="",$P202="",$Q202=""),"",IFERROR(INDEX('Jüri Puan Girişi'!$A$6:$BF$55,$P202,13+($Q202-1)*9+9),""))</f>
        <v/>
      </c>
      <c r="M202" s="21" t="str">
        <f aca="false">IF($A202="","",IF(OR($D202="",$E202="",$F202="",$L202="",AND('Danışman Puan Girişi'!$AD202&lt;&gt;"Evet",$G202="")),"",ROUND($D202*Kılavuz!$C$31+$E202*Kılavuz!$C$32+$F202*Kılavuz!$C$33+(IF('Danışman Puan Girişi'!$AD202="Evet",0,$G202))*Kılavuz!$C$34+$L202*Kılavuz!$C$35,2)))</f>
        <v/>
      </c>
      <c r="N202" s="23" t="str">
        <f aca="false">IF($A202="","",IF($Q202&gt;4,"Kapasite dışı: projede 4’ten fazla öğrenci",IF(OR(COUNTIF('Öğrenci Listesi'!$A$4:$A$253,$A202)&lt;3,COUNTIF('Öğrenci Listesi'!$A$4:$A$253,$A202)&gt;4),"Grup büyüklüğü 3–4 aralığı dışında",IF($B202="","Öğrenci No eksik",IF($C202="","Ad Soyad eksik",IF($D202="","Ara Rapor puanları eksik",IF($E202="","Ara Sunum puanları eksik",IF($F202="","Süreç Takibi puanları eksik",IF(AND('Danışman Puan Girişi'!$AD202&lt;&gt;"Evet",$G202=""),"Final Raporu puanları eksik",IF($L202="",IF(AND($I202="",$K202=""),"Final Sunumu jüri puanları eksik",IF($I202="","Final Sunumu – Jüri 1 puanları eksik","Final Sunumu – Jüri 2 puanları eksik")),IF(AND('Danışman Puan Girişi'!$AD202="Evet",$R202="Katılmadı"),"Tamamlandı (Final Raporu teslim edilmedi: 0 puan; Final Sunumu'na katılmadı: 0 puan)",IF('Danışman Puan Girişi'!$AD202="Evet","Tamamlandı (Final Raporu teslim edilmedi: 0 puan)",IF($R202="Katılmadı","Tamamlandı (Final Sunumu'na katılmadı: 0 puan)","Tamamlandı")))))))))))))</f>
        <v/>
      </c>
      <c r="O202" s="21" t="str">
        <f aca="false">IF($A202="","",$A202&amp;"#"&amp;$Q202)</f>
        <v/>
      </c>
      <c r="P202" s="21" t="str">
        <f aca="false">IF($A202="","",IFERROR(MATCH($A202,'Jüri Puan Girişi'!$A$6:$A$55,0),""))</f>
        <v/>
      </c>
      <c r="Q202" s="21" t="str">
        <f aca="false">IF($A202="","",COUNTIF('Öğrenci Listesi'!$A$4:$A202,'Öğrenci Listesi'!$A202))</f>
        <v/>
      </c>
      <c r="R202" s="21" t="str">
        <f aca="false">IF(OR($A202="",$P202="",$Q202=""),"",IFERROR(INDEX('Jüri Puan Girişi'!$A$6:$BF$55,$P202,13+($Q202-1)*9+2),""))</f>
        <v/>
      </c>
    </row>
    <row r="203" customFormat="false" ht="19.5" hidden="false" customHeight="true" outlineLevel="0" collapsed="false">
      <c r="A203" s="21" t="str">
        <f aca="false">IF('Öğrenci Listesi'!$A203="","",'Öğrenci Listesi'!$A203)</f>
        <v/>
      </c>
      <c r="B203" s="21" t="str">
        <f aca="false">IF('Öğrenci Listesi'!$A203="","",'Öğrenci Listesi'!$D203)</f>
        <v/>
      </c>
      <c r="C203" s="23" t="str">
        <f aca="false">IF('Öğrenci Listesi'!$A203="","",'Öğrenci Listesi'!$E203)</f>
        <v/>
      </c>
      <c r="D203" s="21" t="str">
        <f aca="false">IF($A203="","",'Danışman Puan Girişi'!$I203)</f>
        <v/>
      </c>
      <c r="E203" s="21" t="str">
        <f aca="false">IF($A203="","",'Danışman Puan Girişi'!$O203)</f>
        <v/>
      </c>
      <c r="F203" s="21" t="str">
        <f aca="false">IF($A203="","",'Danışman Puan Girişi'!$T203)</f>
        <v/>
      </c>
      <c r="G203" s="21" t="str">
        <f aca="false">IF($A203="","",'Danışman Puan Girişi'!$AB203)</f>
        <v/>
      </c>
      <c r="H203" s="21" t="str">
        <f aca="false">IF($A203="","",IF($P203="","",IFERROR(INDEX('Jüri Puan Girişi'!$I$6:$I$55,$P203),"")))</f>
        <v/>
      </c>
      <c r="I203" s="21" t="str">
        <f aca="false">IF(OR($A203="",$P203="",$Q203=""),"",IFERROR(INDEX('Jüri Puan Girişi'!$A$6:$BF$55,$P203,13+($Q203-1)*9+7),""))</f>
        <v/>
      </c>
      <c r="J203" s="21" t="str">
        <f aca="false">IF($A203="","",IF($P203="","",IFERROR(INDEX('Jüri Puan Girişi'!$M$6:$M$55,$P203),"")))</f>
        <v/>
      </c>
      <c r="K203" s="21" t="str">
        <f aca="false">IF(OR($A203="",$P203="",$Q203=""),"",IFERROR(INDEX('Jüri Puan Girişi'!$A$6:$BF$55,$P203,13+($Q203-1)*9+8),""))</f>
        <v/>
      </c>
      <c r="L203" s="21" t="str">
        <f aca="false">IF(OR($A203="",$P203="",$Q203=""),"",IFERROR(INDEX('Jüri Puan Girişi'!$A$6:$BF$55,$P203,13+($Q203-1)*9+9),""))</f>
        <v/>
      </c>
      <c r="M203" s="21" t="str">
        <f aca="false">IF($A203="","",IF(OR($D203="",$E203="",$F203="",$L203="",AND('Danışman Puan Girişi'!$AD203&lt;&gt;"Evet",$G203="")),"",ROUND($D203*Kılavuz!$C$31+$E203*Kılavuz!$C$32+$F203*Kılavuz!$C$33+(IF('Danışman Puan Girişi'!$AD203="Evet",0,$G203))*Kılavuz!$C$34+$L203*Kılavuz!$C$35,2)))</f>
        <v/>
      </c>
      <c r="N203" s="23" t="str">
        <f aca="false">IF($A203="","",IF($Q203&gt;4,"Kapasite dışı: projede 4’ten fazla öğrenci",IF(OR(COUNTIF('Öğrenci Listesi'!$A$4:$A$253,$A203)&lt;3,COUNTIF('Öğrenci Listesi'!$A$4:$A$253,$A203)&gt;4),"Grup büyüklüğü 3–4 aralığı dışında",IF($B203="","Öğrenci No eksik",IF($C203="","Ad Soyad eksik",IF($D203="","Ara Rapor puanları eksik",IF($E203="","Ara Sunum puanları eksik",IF($F203="","Süreç Takibi puanları eksik",IF(AND('Danışman Puan Girişi'!$AD203&lt;&gt;"Evet",$G203=""),"Final Raporu puanları eksik",IF($L203="",IF(AND($I203="",$K203=""),"Final Sunumu jüri puanları eksik",IF($I203="","Final Sunumu – Jüri 1 puanları eksik","Final Sunumu – Jüri 2 puanları eksik")),IF(AND('Danışman Puan Girişi'!$AD203="Evet",$R203="Katılmadı"),"Tamamlandı (Final Raporu teslim edilmedi: 0 puan; Final Sunumu'na katılmadı: 0 puan)",IF('Danışman Puan Girişi'!$AD203="Evet","Tamamlandı (Final Raporu teslim edilmedi: 0 puan)",IF($R203="Katılmadı","Tamamlandı (Final Sunumu'na katılmadı: 0 puan)","Tamamlandı")))))))))))))</f>
        <v/>
      </c>
      <c r="O203" s="21" t="str">
        <f aca="false">IF($A203="","",$A203&amp;"#"&amp;$Q203)</f>
        <v/>
      </c>
      <c r="P203" s="21" t="str">
        <f aca="false">IF($A203="","",IFERROR(MATCH($A203,'Jüri Puan Girişi'!$A$6:$A$55,0),""))</f>
        <v/>
      </c>
      <c r="Q203" s="21" t="str">
        <f aca="false">IF($A203="","",COUNTIF('Öğrenci Listesi'!$A$4:$A203,'Öğrenci Listesi'!$A203))</f>
        <v/>
      </c>
      <c r="R203" s="21" t="str">
        <f aca="false">IF(OR($A203="",$P203="",$Q203=""),"",IFERROR(INDEX('Jüri Puan Girişi'!$A$6:$BF$55,$P203,13+($Q203-1)*9+2),""))</f>
        <v/>
      </c>
    </row>
    <row r="204" customFormat="false" ht="19.5" hidden="false" customHeight="true" outlineLevel="0" collapsed="false">
      <c r="A204" s="21" t="str">
        <f aca="false">IF('Öğrenci Listesi'!$A204="","",'Öğrenci Listesi'!$A204)</f>
        <v/>
      </c>
      <c r="B204" s="21" t="str">
        <f aca="false">IF('Öğrenci Listesi'!$A204="","",'Öğrenci Listesi'!$D204)</f>
        <v/>
      </c>
      <c r="C204" s="23" t="str">
        <f aca="false">IF('Öğrenci Listesi'!$A204="","",'Öğrenci Listesi'!$E204)</f>
        <v/>
      </c>
      <c r="D204" s="21" t="str">
        <f aca="false">IF($A204="","",'Danışman Puan Girişi'!$I204)</f>
        <v/>
      </c>
      <c r="E204" s="21" t="str">
        <f aca="false">IF($A204="","",'Danışman Puan Girişi'!$O204)</f>
        <v/>
      </c>
      <c r="F204" s="21" t="str">
        <f aca="false">IF($A204="","",'Danışman Puan Girişi'!$T204)</f>
        <v/>
      </c>
      <c r="G204" s="21" t="str">
        <f aca="false">IF($A204="","",'Danışman Puan Girişi'!$AB204)</f>
        <v/>
      </c>
      <c r="H204" s="21" t="str">
        <f aca="false">IF($A204="","",IF($P204="","",IFERROR(INDEX('Jüri Puan Girişi'!$I$6:$I$55,$P204),"")))</f>
        <v/>
      </c>
      <c r="I204" s="21" t="str">
        <f aca="false">IF(OR($A204="",$P204="",$Q204=""),"",IFERROR(INDEX('Jüri Puan Girişi'!$A$6:$BF$55,$P204,13+($Q204-1)*9+7),""))</f>
        <v/>
      </c>
      <c r="J204" s="21" t="str">
        <f aca="false">IF($A204="","",IF($P204="","",IFERROR(INDEX('Jüri Puan Girişi'!$M$6:$M$55,$P204),"")))</f>
        <v/>
      </c>
      <c r="K204" s="21" t="str">
        <f aca="false">IF(OR($A204="",$P204="",$Q204=""),"",IFERROR(INDEX('Jüri Puan Girişi'!$A$6:$BF$55,$P204,13+($Q204-1)*9+8),""))</f>
        <v/>
      </c>
      <c r="L204" s="21" t="str">
        <f aca="false">IF(OR($A204="",$P204="",$Q204=""),"",IFERROR(INDEX('Jüri Puan Girişi'!$A$6:$BF$55,$P204,13+($Q204-1)*9+9),""))</f>
        <v/>
      </c>
      <c r="M204" s="21" t="str">
        <f aca="false">IF($A204="","",IF(OR($D204="",$E204="",$F204="",$L204="",AND('Danışman Puan Girişi'!$AD204&lt;&gt;"Evet",$G204="")),"",ROUND($D204*Kılavuz!$C$31+$E204*Kılavuz!$C$32+$F204*Kılavuz!$C$33+(IF('Danışman Puan Girişi'!$AD204="Evet",0,$G204))*Kılavuz!$C$34+$L204*Kılavuz!$C$35,2)))</f>
        <v/>
      </c>
      <c r="N204" s="23" t="str">
        <f aca="false">IF($A204="","",IF($Q204&gt;4,"Kapasite dışı: projede 4’ten fazla öğrenci",IF(OR(COUNTIF('Öğrenci Listesi'!$A$4:$A$253,$A204)&lt;3,COUNTIF('Öğrenci Listesi'!$A$4:$A$253,$A204)&gt;4),"Grup büyüklüğü 3–4 aralığı dışında",IF($B204="","Öğrenci No eksik",IF($C204="","Ad Soyad eksik",IF($D204="","Ara Rapor puanları eksik",IF($E204="","Ara Sunum puanları eksik",IF($F204="","Süreç Takibi puanları eksik",IF(AND('Danışman Puan Girişi'!$AD204&lt;&gt;"Evet",$G204=""),"Final Raporu puanları eksik",IF($L204="",IF(AND($I204="",$K204=""),"Final Sunumu jüri puanları eksik",IF($I204="","Final Sunumu – Jüri 1 puanları eksik","Final Sunumu – Jüri 2 puanları eksik")),IF(AND('Danışman Puan Girişi'!$AD204="Evet",$R204="Katılmadı"),"Tamamlandı (Final Raporu teslim edilmedi: 0 puan; Final Sunumu'na katılmadı: 0 puan)",IF('Danışman Puan Girişi'!$AD204="Evet","Tamamlandı (Final Raporu teslim edilmedi: 0 puan)",IF($R204="Katılmadı","Tamamlandı (Final Sunumu'na katılmadı: 0 puan)","Tamamlandı")))))))))))))</f>
        <v/>
      </c>
      <c r="O204" s="21" t="str">
        <f aca="false">IF($A204="","",$A204&amp;"#"&amp;$Q204)</f>
        <v/>
      </c>
      <c r="P204" s="21" t="str">
        <f aca="false">IF($A204="","",IFERROR(MATCH($A204,'Jüri Puan Girişi'!$A$6:$A$55,0),""))</f>
        <v/>
      </c>
      <c r="Q204" s="21" t="str">
        <f aca="false">IF($A204="","",COUNTIF('Öğrenci Listesi'!$A$4:$A204,'Öğrenci Listesi'!$A204))</f>
        <v/>
      </c>
      <c r="R204" s="21" t="str">
        <f aca="false">IF(OR($A204="",$P204="",$Q204=""),"",IFERROR(INDEX('Jüri Puan Girişi'!$A$6:$BF$55,$P204,13+($Q204-1)*9+2),""))</f>
        <v/>
      </c>
    </row>
    <row r="205" customFormat="false" ht="19.5" hidden="false" customHeight="true" outlineLevel="0" collapsed="false">
      <c r="A205" s="21" t="str">
        <f aca="false">IF('Öğrenci Listesi'!$A205="","",'Öğrenci Listesi'!$A205)</f>
        <v/>
      </c>
      <c r="B205" s="21" t="str">
        <f aca="false">IF('Öğrenci Listesi'!$A205="","",'Öğrenci Listesi'!$D205)</f>
        <v/>
      </c>
      <c r="C205" s="23" t="str">
        <f aca="false">IF('Öğrenci Listesi'!$A205="","",'Öğrenci Listesi'!$E205)</f>
        <v/>
      </c>
      <c r="D205" s="21" t="str">
        <f aca="false">IF($A205="","",'Danışman Puan Girişi'!$I205)</f>
        <v/>
      </c>
      <c r="E205" s="21" t="str">
        <f aca="false">IF($A205="","",'Danışman Puan Girişi'!$O205)</f>
        <v/>
      </c>
      <c r="F205" s="21" t="str">
        <f aca="false">IF($A205="","",'Danışman Puan Girişi'!$T205)</f>
        <v/>
      </c>
      <c r="G205" s="21" t="str">
        <f aca="false">IF($A205="","",'Danışman Puan Girişi'!$AB205)</f>
        <v/>
      </c>
      <c r="H205" s="21" t="str">
        <f aca="false">IF($A205="","",IF($P205="","",IFERROR(INDEX('Jüri Puan Girişi'!$I$6:$I$55,$P205),"")))</f>
        <v/>
      </c>
      <c r="I205" s="21" t="str">
        <f aca="false">IF(OR($A205="",$P205="",$Q205=""),"",IFERROR(INDEX('Jüri Puan Girişi'!$A$6:$BF$55,$P205,13+($Q205-1)*9+7),""))</f>
        <v/>
      </c>
      <c r="J205" s="21" t="str">
        <f aca="false">IF($A205="","",IF($P205="","",IFERROR(INDEX('Jüri Puan Girişi'!$M$6:$M$55,$P205),"")))</f>
        <v/>
      </c>
      <c r="K205" s="21" t="str">
        <f aca="false">IF(OR($A205="",$P205="",$Q205=""),"",IFERROR(INDEX('Jüri Puan Girişi'!$A$6:$BF$55,$P205,13+($Q205-1)*9+8),""))</f>
        <v/>
      </c>
      <c r="L205" s="21" t="str">
        <f aca="false">IF(OR($A205="",$P205="",$Q205=""),"",IFERROR(INDEX('Jüri Puan Girişi'!$A$6:$BF$55,$P205,13+($Q205-1)*9+9),""))</f>
        <v/>
      </c>
      <c r="M205" s="21" t="str">
        <f aca="false">IF($A205="","",IF(OR($D205="",$E205="",$F205="",$L205="",AND('Danışman Puan Girişi'!$AD205&lt;&gt;"Evet",$G205="")),"",ROUND($D205*Kılavuz!$C$31+$E205*Kılavuz!$C$32+$F205*Kılavuz!$C$33+(IF('Danışman Puan Girişi'!$AD205="Evet",0,$G205))*Kılavuz!$C$34+$L205*Kılavuz!$C$35,2)))</f>
        <v/>
      </c>
      <c r="N205" s="23" t="str">
        <f aca="false">IF($A205="","",IF($Q205&gt;4,"Kapasite dışı: projede 4’ten fazla öğrenci",IF(OR(COUNTIF('Öğrenci Listesi'!$A$4:$A$253,$A205)&lt;3,COUNTIF('Öğrenci Listesi'!$A$4:$A$253,$A205)&gt;4),"Grup büyüklüğü 3–4 aralığı dışında",IF($B205="","Öğrenci No eksik",IF($C205="","Ad Soyad eksik",IF($D205="","Ara Rapor puanları eksik",IF($E205="","Ara Sunum puanları eksik",IF($F205="","Süreç Takibi puanları eksik",IF(AND('Danışman Puan Girişi'!$AD205&lt;&gt;"Evet",$G205=""),"Final Raporu puanları eksik",IF($L205="",IF(AND($I205="",$K205=""),"Final Sunumu jüri puanları eksik",IF($I205="","Final Sunumu – Jüri 1 puanları eksik","Final Sunumu – Jüri 2 puanları eksik")),IF(AND('Danışman Puan Girişi'!$AD205="Evet",$R205="Katılmadı"),"Tamamlandı (Final Raporu teslim edilmedi: 0 puan; Final Sunumu'na katılmadı: 0 puan)",IF('Danışman Puan Girişi'!$AD205="Evet","Tamamlandı (Final Raporu teslim edilmedi: 0 puan)",IF($R205="Katılmadı","Tamamlandı (Final Sunumu'na katılmadı: 0 puan)","Tamamlandı")))))))))))))</f>
        <v/>
      </c>
      <c r="O205" s="21" t="str">
        <f aca="false">IF($A205="","",$A205&amp;"#"&amp;$Q205)</f>
        <v/>
      </c>
      <c r="P205" s="21" t="str">
        <f aca="false">IF($A205="","",IFERROR(MATCH($A205,'Jüri Puan Girişi'!$A$6:$A$55,0),""))</f>
        <v/>
      </c>
      <c r="Q205" s="21" t="str">
        <f aca="false">IF($A205="","",COUNTIF('Öğrenci Listesi'!$A$4:$A205,'Öğrenci Listesi'!$A205))</f>
        <v/>
      </c>
      <c r="R205" s="21" t="str">
        <f aca="false">IF(OR($A205="",$P205="",$Q205=""),"",IFERROR(INDEX('Jüri Puan Girişi'!$A$6:$BF$55,$P205,13+($Q205-1)*9+2),""))</f>
        <v/>
      </c>
    </row>
    <row r="206" customFormat="false" ht="19.5" hidden="false" customHeight="true" outlineLevel="0" collapsed="false">
      <c r="A206" s="21" t="str">
        <f aca="false">IF('Öğrenci Listesi'!$A206="","",'Öğrenci Listesi'!$A206)</f>
        <v/>
      </c>
      <c r="B206" s="21" t="str">
        <f aca="false">IF('Öğrenci Listesi'!$A206="","",'Öğrenci Listesi'!$D206)</f>
        <v/>
      </c>
      <c r="C206" s="23" t="str">
        <f aca="false">IF('Öğrenci Listesi'!$A206="","",'Öğrenci Listesi'!$E206)</f>
        <v/>
      </c>
      <c r="D206" s="21" t="str">
        <f aca="false">IF($A206="","",'Danışman Puan Girişi'!$I206)</f>
        <v/>
      </c>
      <c r="E206" s="21" t="str">
        <f aca="false">IF($A206="","",'Danışman Puan Girişi'!$O206)</f>
        <v/>
      </c>
      <c r="F206" s="21" t="str">
        <f aca="false">IF($A206="","",'Danışman Puan Girişi'!$T206)</f>
        <v/>
      </c>
      <c r="G206" s="21" t="str">
        <f aca="false">IF($A206="","",'Danışman Puan Girişi'!$AB206)</f>
        <v/>
      </c>
      <c r="H206" s="21" t="str">
        <f aca="false">IF($A206="","",IF($P206="","",IFERROR(INDEX('Jüri Puan Girişi'!$I$6:$I$55,$P206),"")))</f>
        <v/>
      </c>
      <c r="I206" s="21" t="str">
        <f aca="false">IF(OR($A206="",$P206="",$Q206=""),"",IFERROR(INDEX('Jüri Puan Girişi'!$A$6:$BF$55,$P206,13+($Q206-1)*9+7),""))</f>
        <v/>
      </c>
      <c r="J206" s="21" t="str">
        <f aca="false">IF($A206="","",IF($P206="","",IFERROR(INDEX('Jüri Puan Girişi'!$M$6:$M$55,$P206),"")))</f>
        <v/>
      </c>
      <c r="K206" s="21" t="str">
        <f aca="false">IF(OR($A206="",$P206="",$Q206=""),"",IFERROR(INDEX('Jüri Puan Girişi'!$A$6:$BF$55,$P206,13+($Q206-1)*9+8),""))</f>
        <v/>
      </c>
      <c r="L206" s="21" t="str">
        <f aca="false">IF(OR($A206="",$P206="",$Q206=""),"",IFERROR(INDEX('Jüri Puan Girişi'!$A$6:$BF$55,$P206,13+($Q206-1)*9+9),""))</f>
        <v/>
      </c>
      <c r="M206" s="21" t="str">
        <f aca="false">IF($A206="","",IF(OR($D206="",$E206="",$F206="",$L206="",AND('Danışman Puan Girişi'!$AD206&lt;&gt;"Evet",$G206="")),"",ROUND($D206*Kılavuz!$C$31+$E206*Kılavuz!$C$32+$F206*Kılavuz!$C$33+(IF('Danışman Puan Girişi'!$AD206="Evet",0,$G206))*Kılavuz!$C$34+$L206*Kılavuz!$C$35,2)))</f>
        <v/>
      </c>
      <c r="N206" s="23" t="str">
        <f aca="false">IF($A206="","",IF($Q206&gt;4,"Kapasite dışı: projede 4’ten fazla öğrenci",IF(OR(COUNTIF('Öğrenci Listesi'!$A$4:$A$253,$A206)&lt;3,COUNTIF('Öğrenci Listesi'!$A$4:$A$253,$A206)&gt;4),"Grup büyüklüğü 3–4 aralığı dışında",IF($B206="","Öğrenci No eksik",IF($C206="","Ad Soyad eksik",IF($D206="","Ara Rapor puanları eksik",IF($E206="","Ara Sunum puanları eksik",IF($F206="","Süreç Takibi puanları eksik",IF(AND('Danışman Puan Girişi'!$AD206&lt;&gt;"Evet",$G206=""),"Final Raporu puanları eksik",IF($L206="",IF(AND($I206="",$K206=""),"Final Sunumu jüri puanları eksik",IF($I206="","Final Sunumu – Jüri 1 puanları eksik","Final Sunumu – Jüri 2 puanları eksik")),IF(AND('Danışman Puan Girişi'!$AD206="Evet",$R206="Katılmadı"),"Tamamlandı (Final Raporu teslim edilmedi: 0 puan; Final Sunumu'na katılmadı: 0 puan)",IF('Danışman Puan Girişi'!$AD206="Evet","Tamamlandı (Final Raporu teslim edilmedi: 0 puan)",IF($R206="Katılmadı","Tamamlandı (Final Sunumu'na katılmadı: 0 puan)","Tamamlandı")))))))))))))</f>
        <v/>
      </c>
      <c r="O206" s="21" t="str">
        <f aca="false">IF($A206="","",$A206&amp;"#"&amp;$Q206)</f>
        <v/>
      </c>
      <c r="P206" s="21" t="str">
        <f aca="false">IF($A206="","",IFERROR(MATCH($A206,'Jüri Puan Girişi'!$A$6:$A$55,0),""))</f>
        <v/>
      </c>
      <c r="Q206" s="21" t="str">
        <f aca="false">IF($A206="","",COUNTIF('Öğrenci Listesi'!$A$4:$A206,'Öğrenci Listesi'!$A206))</f>
        <v/>
      </c>
      <c r="R206" s="21" t="str">
        <f aca="false">IF(OR($A206="",$P206="",$Q206=""),"",IFERROR(INDEX('Jüri Puan Girişi'!$A$6:$BF$55,$P206,13+($Q206-1)*9+2),""))</f>
        <v/>
      </c>
    </row>
    <row r="207" customFormat="false" ht="19.5" hidden="false" customHeight="true" outlineLevel="0" collapsed="false">
      <c r="A207" s="21" t="str">
        <f aca="false">IF('Öğrenci Listesi'!$A207="","",'Öğrenci Listesi'!$A207)</f>
        <v/>
      </c>
      <c r="B207" s="21" t="str">
        <f aca="false">IF('Öğrenci Listesi'!$A207="","",'Öğrenci Listesi'!$D207)</f>
        <v/>
      </c>
      <c r="C207" s="23" t="str">
        <f aca="false">IF('Öğrenci Listesi'!$A207="","",'Öğrenci Listesi'!$E207)</f>
        <v/>
      </c>
      <c r="D207" s="21" t="str">
        <f aca="false">IF($A207="","",'Danışman Puan Girişi'!$I207)</f>
        <v/>
      </c>
      <c r="E207" s="21" t="str">
        <f aca="false">IF($A207="","",'Danışman Puan Girişi'!$O207)</f>
        <v/>
      </c>
      <c r="F207" s="21" t="str">
        <f aca="false">IF($A207="","",'Danışman Puan Girişi'!$T207)</f>
        <v/>
      </c>
      <c r="G207" s="21" t="str">
        <f aca="false">IF($A207="","",'Danışman Puan Girişi'!$AB207)</f>
        <v/>
      </c>
      <c r="H207" s="21" t="str">
        <f aca="false">IF($A207="","",IF($P207="","",IFERROR(INDEX('Jüri Puan Girişi'!$I$6:$I$55,$P207),"")))</f>
        <v/>
      </c>
      <c r="I207" s="21" t="str">
        <f aca="false">IF(OR($A207="",$P207="",$Q207=""),"",IFERROR(INDEX('Jüri Puan Girişi'!$A$6:$BF$55,$P207,13+($Q207-1)*9+7),""))</f>
        <v/>
      </c>
      <c r="J207" s="21" t="str">
        <f aca="false">IF($A207="","",IF($P207="","",IFERROR(INDEX('Jüri Puan Girişi'!$M$6:$M$55,$P207),"")))</f>
        <v/>
      </c>
      <c r="K207" s="21" t="str">
        <f aca="false">IF(OR($A207="",$P207="",$Q207=""),"",IFERROR(INDEX('Jüri Puan Girişi'!$A$6:$BF$55,$P207,13+($Q207-1)*9+8),""))</f>
        <v/>
      </c>
      <c r="L207" s="21" t="str">
        <f aca="false">IF(OR($A207="",$P207="",$Q207=""),"",IFERROR(INDEX('Jüri Puan Girişi'!$A$6:$BF$55,$P207,13+($Q207-1)*9+9),""))</f>
        <v/>
      </c>
      <c r="M207" s="21" t="str">
        <f aca="false">IF($A207="","",IF(OR($D207="",$E207="",$F207="",$L207="",AND('Danışman Puan Girişi'!$AD207&lt;&gt;"Evet",$G207="")),"",ROUND($D207*Kılavuz!$C$31+$E207*Kılavuz!$C$32+$F207*Kılavuz!$C$33+(IF('Danışman Puan Girişi'!$AD207="Evet",0,$G207))*Kılavuz!$C$34+$L207*Kılavuz!$C$35,2)))</f>
        <v/>
      </c>
      <c r="N207" s="23" t="str">
        <f aca="false">IF($A207="","",IF($Q207&gt;4,"Kapasite dışı: projede 4’ten fazla öğrenci",IF(OR(COUNTIF('Öğrenci Listesi'!$A$4:$A$253,$A207)&lt;3,COUNTIF('Öğrenci Listesi'!$A$4:$A$253,$A207)&gt;4),"Grup büyüklüğü 3–4 aralığı dışında",IF($B207="","Öğrenci No eksik",IF($C207="","Ad Soyad eksik",IF($D207="","Ara Rapor puanları eksik",IF($E207="","Ara Sunum puanları eksik",IF($F207="","Süreç Takibi puanları eksik",IF(AND('Danışman Puan Girişi'!$AD207&lt;&gt;"Evet",$G207=""),"Final Raporu puanları eksik",IF($L207="",IF(AND($I207="",$K207=""),"Final Sunumu jüri puanları eksik",IF($I207="","Final Sunumu – Jüri 1 puanları eksik","Final Sunumu – Jüri 2 puanları eksik")),IF(AND('Danışman Puan Girişi'!$AD207="Evet",$R207="Katılmadı"),"Tamamlandı (Final Raporu teslim edilmedi: 0 puan; Final Sunumu'na katılmadı: 0 puan)",IF('Danışman Puan Girişi'!$AD207="Evet","Tamamlandı (Final Raporu teslim edilmedi: 0 puan)",IF($R207="Katılmadı","Tamamlandı (Final Sunumu'na katılmadı: 0 puan)","Tamamlandı")))))))))))))</f>
        <v/>
      </c>
      <c r="O207" s="21" t="str">
        <f aca="false">IF($A207="","",$A207&amp;"#"&amp;$Q207)</f>
        <v/>
      </c>
      <c r="P207" s="21" t="str">
        <f aca="false">IF($A207="","",IFERROR(MATCH($A207,'Jüri Puan Girişi'!$A$6:$A$55,0),""))</f>
        <v/>
      </c>
      <c r="Q207" s="21" t="str">
        <f aca="false">IF($A207="","",COUNTIF('Öğrenci Listesi'!$A$4:$A207,'Öğrenci Listesi'!$A207))</f>
        <v/>
      </c>
      <c r="R207" s="21" t="str">
        <f aca="false">IF(OR($A207="",$P207="",$Q207=""),"",IFERROR(INDEX('Jüri Puan Girişi'!$A$6:$BF$55,$P207,13+($Q207-1)*9+2),""))</f>
        <v/>
      </c>
    </row>
    <row r="208" customFormat="false" ht="19.5" hidden="false" customHeight="true" outlineLevel="0" collapsed="false">
      <c r="A208" s="21" t="str">
        <f aca="false">IF('Öğrenci Listesi'!$A208="","",'Öğrenci Listesi'!$A208)</f>
        <v/>
      </c>
      <c r="B208" s="21" t="str">
        <f aca="false">IF('Öğrenci Listesi'!$A208="","",'Öğrenci Listesi'!$D208)</f>
        <v/>
      </c>
      <c r="C208" s="23" t="str">
        <f aca="false">IF('Öğrenci Listesi'!$A208="","",'Öğrenci Listesi'!$E208)</f>
        <v/>
      </c>
      <c r="D208" s="21" t="str">
        <f aca="false">IF($A208="","",'Danışman Puan Girişi'!$I208)</f>
        <v/>
      </c>
      <c r="E208" s="21" t="str">
        <f aca="false">IF($A208="","",'Danışman Puan Girişi'!$O208)</f>
        <v/>
      </c>
      <c r="F208" s="21" t="str">
        <f aca="false">IF($A208="","",'Danışman Puan Girişi'!$T208)</f>
        <v/>
      </c>
      <c r="G208" s="21" t="str">
        <f aca="false">IF($A208="","",'Danışman Puan Girişi'!$AB208)</f>
        <v/>
      </c>
      <c r="H208" s="21" t="str">
        <f aca="false">IF($A208="","",IF($P208="","",IFERROR(INDEX('Jüri Puan Girişi'!$I$6:$I$55,$P208),"")))</f>
        <v/>
      </c>
      <c r="I208" s="21" t="str">
        <f aca="false">IF(OR($A208="",$P208="",$Q208=""),"",IFERROR(INDEX('Jüri Puan Girişi'!$A$6:$BF$55,$P208,13+($Q208-1)*9+7),""))</f>
        <v/>
      </c>
      <c r="J208" s="21" t="str">
        <f aca="false">IF($A208="","",IF($P208="","",IFERROR(INDEX('Jüri Puan Girişi'!$M$6:$M$55,$P208),"")))</f>
        <v/>
      </c>
      <c r="K208" s="21" t="str">
        <f aca="false">IF(OR($A208="",$P208="",$Q208=""),"",IFERROR(INDEX('Jüri Puan Girişi'!$A$6:$BF$55,$P208,13+($Q208-1)*9+8),""))</f>
        <v/>
      </c>
      <c r="L208" s="21" t="str">
        <f aca="false">IF(OR($A208="",$P208="",$Q208=""),"",IFERROR(INDEX('Jüri Puan Girişi'!$A$6:$BF$55,$P208,13+($Q208-1)*9+9),""))</f>
        <v/>
      </c>
      <c r="M208" s="21" t="str">
        <f aca="false">IF($A208="","",IF(OR($D208="",$E208="",$F208="",$L208="",AND('Danışman Puan Girişi'!$AD208&lt;&gt;"Evet",$G208="")),"",ROUND($D208*Kılavuz!$C$31+$E208*Kılavuz!$C$32+$F208*Kılavuz!$C$33+(IF('Danışman Puan Girişi'!$AD208="Evet",0,$G208))*Kılavuz!$C$34+$L208*Kılavuz!$C$35,2)))</f>
        <v/>
      </c>
      <c r="N208" s="23" t="str">
        <f aca="false">IF($A208="","",IF($Q208&gt;4,"Kapasite dışı: projede 4’ten fazla öğrenci",IF(OR(COUNTIF('Öğrenci Listesi'!$A$4:$A$253,$A208)&lt;3,COUNTIF('Öğrenci Listesi'!$A$4:$A$253,$A208)&gt;4),"Grup büyüklüğü 3–4 aralığı dışında",IF($B208="","Öğrenci No eksik",IF($C208="","Ad Soyad eksik",IF($D208="","Ara Rapor puanları eksik",IF($E208="","Ara Sunum puanları eksik",IF($F208="","Süreç Takibi puanları eksik",IF(AND('Danışman Puan Girişi'!$AD208&lt;&gt;"Evet",$G208=""),"Final Raporu puanları eksik",IF($L208="",IF(AND($I208="",$K208=""),"Final Sunumu jüri puanları eksik",IF($I208="","Final Sunumu – Jüri 1 puanları eksik","Final Sunumu – Jüri 2 puanları eksik")),IF(AND('Danışman Puan Girişi'!$AD208="Evet",$R208="Katılmadı"),"Tamamlandı (Final Raporu teslim edilmedi: 0 puan; Final Sunumu'na katılmadı: 0 puan)",IF('Danışman Puan Girişi'!$AD208="Evet","Tamamlandı (Final Raporu teslim edilmedi: 0 puan)",IF($R208="Katılmadı","Tamamlandı (Final Sunumu'na katılmadı: 0 puan)","Tamamlandı")))))))))))))</f>
        <v/>
      </c>
      <c r="O208" s="21" t="str">
        <f aca="false">IF($A208="","",$A208&amp;"#"&amp;$Q208)</f>
        <v/>
      </c>
      <c r="P208" s="21" t="str">
        <f aca="false">IF($A208="","",IFERROR(MATCH($A208,'Jüri Puan Girişi'!$A$6:$A$55,0),""))</f>
        <v/>
      </c>
      <c r="Q208" s="21" t="str">
        <f aca="false">IF($A208="","",COUNTIF('Öğrenci Listesi'!$A$4:$A208,'Öğrenci Listesi'!$A208))</f>
        <v/>
      </c>
      <c r="R208" s="21" t="str">
        <f aca="false">IF(OR($A208="",$P208="",$Q208=""),"",IFERROR(INDEX('Jüri Puan Girişi'!$A$6:$BF$55,$P208,13+($Q208-1)*9+2),""))</f>
        <v/>
      </c>
    </row>
    <row r="209" customFormat="false" ht="19.5" hidden="false" customHeight="true" outlineLevel="0" collapsed="false">
      <c r="A209" s="21" t="str">
        <f aca="false">IF('Öğrenci Listesi'!$A209="","",'Öğrenci Listesi'!$A209)</f>
        <v/>
      </c>
      <c r="B209" s="21" t="str">
        <f aca="false">IF('Öğrenci Listesi'!$A209="","",'Öğrenci Listesi'!$D209)</f>
        <v/>
      </c>
      <c r="C209" s="23" t="str">
        <f aca="false">IF('Öğrenci Listesi'!$A209="","",'Öğrenci Listesi'!$E209)</f>
        <v/>
      </c>
      <c r="D209" s="21" t="str">
        <f aca="false">IF($A209="","",'Danışman Puan Girişi'!$I209)</f>
        <v/>
      </c>
      <c r="E209" s="21" t="str">
        <f aca="false">IF($A209="","",'Danışman Puan Girişi'!$O209)</f>
        <v/>
      </c>
      <c r="F209" s="21" t="str">
        <f aca="false">IF($A209="","",'Danışman Puan Girişi'!$T209)</f>
        <v/>
      </c>
      <c r="G209" s="21" t="str">
        <f aca="false">IF($A209="","",'Danışman Puan Girişi'!$AB209)</f>
        <v/>
      </c>
      <c r="H209" s="21" t="str">
        <f aca="false">IF($A209="","",IF($P209="","",IFERROR(INDEX('Jüri Puan Girişi'!$I$6:$I$55,$P209),"")))</f>
        <v/>
      </c>
      <c r="I209" s="21" t="str">
        <f aca="false">IF(OR($A209="",$P209="",$Q209=""),"",IFERROR(INDEX('Jüri Puan Girişi'!$A$6:$BF$55,$P209,13+($Q209-1)*9+7),""))</f>
        <v/>
      </c>
      <c r="J209" s="21" t="str">
        <f aca="false">IF($A209="","",IF($P209="","",IFERROR(INDEX('Jüri Puan Girişi'!$M$6:$M$55,$P209),"")))</f>
        <v/>
      </c>
      <c r="K209" s="21" t="str">
        <f aca="false">IF(OR($A209="",$P209="",$Q209=""),"",IFERROR(INDEX('Jüri Puan Girişi'!$A$6:$BF$55,$P209,13+($Q209-1)*9+8),""))</f>
        <v/>
      </c>
      <c r="L209" s="21" t="str">
        <f aca="false">IF(OR($A209="",$P209="",$Q209=""),"",IFERROR(INDEX('Jüri Puan Girişi'!$A$6:$BF$55,$P209,13+($Q209-1)*9+9),""))</f>
        <v/>
      </c>
      <c r="M209" s="21" t="str">
        <f aca="false">IF($A209="","",IF(OR($D209="",$E209="",$F209="",$L209="",AND('Danışman Puan Girişi'!$AD209&lt;&gt;"Evet",$G209="")),"",ROUND($D209*Kılavuz!$C$31+$E209*Kılavuz!$C$32+$F209*Kılavuz!$C$33+(IF('Danışman Puan Girişi'!$AD209="Evet",0,$G209))*Kılavuz!$C$34+$L209*Kılavuz!$C$35,2)))</f>
        <v/>
      </c>
      <c r="N209" s="23" t="str">
        <f aca="false">IF($A209="","",IF($Q209&gt;4,"Kapasite dışı: projede 4’ten fazla öğrenci",IF(OR(COUNTIF('Öğrenci Listesi'!$A$4:$A$253,$A209)&lt;3,COUNTIF('Öğrenci Listesi'!$A$4:$A$253,$A209)&gt;4),"Grup büyüklüğü 3–4 aralığı dışında",IF($B209="","Öğrenci No eksik",IF($C209="","Ad Soyad eksik",IF($D209="","Ara Rapor puanları eksik",IF($E209="","Ara Sunum puanları eksik",IF($F209="","Süreç Takibi puanları eksik",IF(AND('Danışman Puan Girişi'!$AD209&lt;&gt;"Evet",$G209=""),"Final Raporu puanları eksik",IF($L209="",IF(AND($I209="",$K209=""),"Final Sunumu jüri puanları eksik",IF($I209="","Final Sunumu – Jüri 1 puanları eksik","Final Sunumu – Jüri 2 puanları eksik")),IF(AND('Danışman Puan Girişi'!$AD209="Evet",$R209="Katılmadı"),"Tamamlandı (Final Raporu teslim edilmedi: 0 puan; Final Sunumu'na katılmadı: 0 puan)",IF('Danışman Puan Girişi'!$AD209="Evet","Tamamlandı (Final Raporu teslim edilmedi: 0 puan)",IF($R209="Katılmadı","Tamamlandı (Final Sunumu'na katılmadı: 0 puan)","Tamamlandı")))))))))))))</f>
        <v/>
      </c>
      <c r="O209" s="21" t="str">
        <f aca="false">IF($A209="","",$A209&amp;"#"&amp;$Q209)</f>
        <v/>
      </c>
      <c r="P209" s="21" t="str">
        <f aca="false">IF($A209="","",IFERROR(MATCH($A209,'Jüri Puan Girişi'!$A$6:$A$55,0),""))</f>
        <v/>
      </c>
      <c r="Q209" s="21" t="str">
        <f aca="false">IF($A209="","",COUNTIF('Öğrenci Listesi'!$A$4:$A209,'Öğrenci Listesi'!$A209))</f>
        <v/>
      </c>
      <c r="R209" s="21" t="str">
        <f aca="false">IF(OR($A209="",$P209="",$Q209=""),"",IFERROR(INDEX('Jüri Puan Girişi'!$A$6:$BF$55,$P209,13+($Q209-1)*9+2),""))</f>
        <v/>
      </c>
    </row>
    <row r="210" customFormat="false" ht="19.5" hidden="false" customHeight="true" outlineLevel="0" collapsed="false">
      <c r="A210" s="21" t="str">
        <f aca="false">IF('Öğrenci Listesi'!$A210="","",'Öğrenci Listesi'!$A210)</f>
        <v/>
      </c>
      <c r="B210" s="21" t="str">
        <f aca="false">IF('Öğrenci Listesi'!$A210="","",'Öğrenci Listesi'!$D210)</f>
        <v/>
      </c>
      <c r="C210" s="23" t="str">
        <f aca="false">IF('Öğrenci Listesi'!$A210="","",'Öğrenci Listesi'!$E210)</f>
        <v/>
      </c>
      <c r="D210" s="21" t="str">
        <f aca="false">IF($A210="","",'Danışman Puan Girişi'!$I210)</f>
        <v/>
      </c>
      <c r="E210" s="21" t="str">
        <f aca="false">IF($A210="","",'Danışman Puan Girişi'!$O210)</f>
        <v/>
      </c>
      <c r="F210" s="21" t="str">
        <f aca="false">IF($A210="","",'Danışman Puan Girişi'!$T210)</f>
        <v/>
      </c>
      <c r="G210" s="21" t="str">
        <f aca="false">IF($A210="","",'Danışman Puan Girişi'!$AB210)</f>
        <v/>
      </c>
      <c r="H210" s="21" t="str">
        <f aca="false">IF($A210="","",IF($P210="","",IFERROR(INDEX('Jüri Puan Girişi'!$I$6:$I$55,$P210),"")))</f>
        <v/>
      </c>
      <c r="I210" s="21" t="str">
        <f aca="false">IF(OR($A210="",$P210="",$Q210=""),"",IFERROR(INDEX('Jüri Puan Girişi'!$A$6:$BF$55,$P210,13+($Q210-1)*9+7),""))</f>
        <v/>
      </c>
      <c r="J210" s="21" t="str">
        <f aca="false">IF($A210="","",IF($P210="","",IFERROR(INDEX('Jüri Puan Girişi'!$M$6:$M$55,$P210),"")))</f>
        <v/>
      </c>
      <c r="K210" s="21" t="str">
        <f aca="false">IF(OR($A210="",$P210="",$Q210=""),"",IFERROR(INDEX('Jüri Puan Girişi'!$A$6:$BF$55,$P210,13+($Q210-1)*9+8),""))</f>
        <v/>
      </c>
      <c r="L210" s="21" t="str">
        <f aca="false">IF(OR($A210="",$P210="",$Q210=""),"",IFERROR(INDEX('Jüri Puan Girişi'!$A$6:$BF$55,$P210,13+($Q210-1)*9+9),""))</f>
        <v/>
      </c>
      <c r="M210" s="21" t="str">
        <f aca="false">IF($A210="","",IF(OR($D210="",$E210="",$F210="",$L210="",AND('Danışman Puan Girişi'!$AD210&lt;&gt;"Evet",$G210="")),"",ROUND($D210*Kılavuz!$C$31+$E210*Kılavuz!$C$32+$F210*Kılavuz!$C$33+(IF('Danışman Puan Girişi'!$AD210="Evet",0,$G210))*Kılavuz!$C$34+$L210*Kılavuz!$C$35,2)))</f>
        <v/>
      </c>
      <c r="N210" s="23" t="str">
        <f aca="false">IF($A210="","",IF($Q210&gt;4,"Kapasite dışı: projede 4’ten fazla öğrenci",IF(OR(COUNTIF('Öğrenci Listesi'!$A$4:$A$253,$A210)&lt;3,COUNTIF('Öğrenci Listesi'!$A$4:$A$253,$A210)&gt;4),"Grup büyüklüğü 3–4 aralığı dışında",IF($B210="","Öğrenci No eksik",IF($C210="","Ad Soyad eksik",IF($D210="","Ara Rapor puanları eksik",IF($E210="","Ara Sunum puanları eksik",IF($F210="","Süreç Takibi puanları eksik",IF(AND('Danışman Puan Girişi'!$AD210&lt;&gt;"Evet",$G210=""),"Final Raporu puanları eksik",IF($L210="",IF(AND($I210="",$K210=""),"Final Sunumu jüri puanları eksik",IF($I210="","Final Sunumu – Jüri 1 puanları eksik","Final Sunumu – Jüri 2 puanları eksik")),IF(AND('Danışman Puan Girişi'!$AD210="Evet",$R210="Katılmadı"),"Tamamlandı (Final Raporu teslim edilmedi: 0 puan; Final Sunumu'na katılmadı: 0 puan)",IF('Danışman Puan Girişi'!$AD210="Evet","Tamamlandı (Final Raporu teslim edilmedi: 0 puan)",IF($R210="Katılmadı","Tamamlandı (Final Sunumu'na katılmadı: 0 puan)","Tamamlandı")))))))))))))</f>
        <v/>
      </c>
      <c r="O210" s="21" t="str">
        <f aca="false">IF($A210="","",$A210&amp;"#"&amp;$Q210)</f>
        <v/>
      </c>
      <c r="P210" s="21" t="str">
        <f aca="false">IF($A210="","",IFERROR(MATCH($A210,'Jüri Puan Girişi'!$A$6:$A$55,0),""))</f>
        <v/>
      </c>
      <c r="Q210" s="21" t="str">
        <f aca="false">IF($A210="","",COUNTIF('Öğrenci Listesi'!$A$4:$A210,'Öğrenci Listesi'!$A210))</f>
        <v/>
      </c>
      <c r="R210" s="21" t="str">
        <f aca="false">IF(OR($A210="",$P210="",$Q210=""),"",IFERROR(INDEX('Jüri Puan Girişi'!$A$6:$BF$55,$P210,13+($Q210-1)*9+2),""))</f>
        <v/>
      </c>
    </row>
    <row r="211" customFormat="false" ht="19.5" hidden="false" customHeight="true" outlineLevel="0" collapsed="false">
      <c r="A211" s="21" t="str">
        <f aca="false">IF('Öğrenci Listesi'!$A211="","",'Öğrenci Listesi'!$A211)</f>
        <v/>
      </c>
      <c r="B211" s="21" t="str">
        <f aca="false">IF('Öğrenci Listesi'!$A211="","",'Öğrenci Listesi'!$D211)</f>
        <v/>
      </c>
      <c r="C211" s="23" t="str">
        <f aca="false">IF('Öğrenci Listesi'!$A211="","",'Öğrenci Listesi'!$E211)</f>
        <v/>
      </c>
      <c r="D211" s="21" t="str">
        <f aca="false">IF($A211="","",'Danışman Puan Girişi'!$I211)</f>
        <v/>
      </c>
      <c r="E211" s="21" t="str">
        <f aca="false">IF($A211="","",'Danışman Puan Girişi'!$O211)</f>
        <v/>
      </c>
      <c r="F211" s="21" t="str">
        <f aca="false">IF($A211="","",'Danışman Puan Girişi'!$T211)</f>
        <v/>
      </c>
      <c r="G211" s="21" t="str">
        <f aca="false">IF($A211="","",'Danışman Puan Girişi'!$AB211)</f>
        <v/>
      </c>
      <c r="H211" s="21" t="str">
        <f aca="false">IF($A211="","",IF($P211="","",IFERROR(INDEX('Jüri Puan Girişi'!$I$6:$I$55,$P211),"")))</f>
        <v/>
      </c>
      <c r="I211" s="21" t="str">
        <f aca="false">IF(OR($A211="",$P211="",$Q211=""),"",IFERROR(INDEX('Jüri Puan Girişi'!$A$6:$BF$55,$P211,13+($Q211-1)*9+7),""))</f>
        <v/>
      </c>
      <c r="J211" s="21" t="str">
        <f aca="false">IF($A211="","",IF($P211="","",IFERROR(INDEX('Jüri Puan Girişi'!$M$6:$M$55,$P211),"")))</f>
        <v/>
      </c>
      <c r="K211" s="21" t="str">
        <f aca="false">IF(OR($A211="",$P211="",$Q211=""),"",IFERROR(INDEX('Jüri Puan Girişi'!$A$6:$BF$55,$P211,13+($Q211-1)*9+8),""))</f>
        <v/>
      </c>
      <c r="L211" s="21" t="str">
        <f aca="false">IF(OR($A211="",$P211="",$Q211=""),"",IFERROR(INDEX('Jüri Puan Girişi'!$A$6:$BF$55,$P211,13+($Q211-1)*9+9),""))</f>
        <v/>
      </c>
      <c r="M211" s="21" t="str">
        <f aca="false">IF($A211="","",IF(OR($D211="",$E211="",$F211="",$L211="",AND('Danışman Puan Girişi'!$AD211&lt;&gt;"Evet",$G211="")),"",ROUND($D211*Kılavuz!$C$31+$E211*Kılavuz!$C$32+$F211*Kılavuz!$C$33+(IF('Danışman Puan Girişi'!$AD211="Evet",0,$G211))*Kılavuz!$C$34+$L211*Kılavuz!$C$35,2)))</f>
        <v/>
      </c>
      <c r="N211" s="23" t="str">
        <f aca="false">IF($A211="","",IF($Q211&gt;4,"Kapasite dışı: projede 4’ten fazla öğrenci",IF(OR(COUNTIF('Öğrenci Listesi'!$A$4:$A$253,$A211)&lt;3,COUNTIF('Öğrenci Listesi'!$A$4:$A$253,$A211)&gt;4),"Grup büyüklüğü 3–4 aralığı dışında",IF($B211="","Öğrenci No eksik",IF($C211="","Ad Soyad eksik",IF($D211="","Ara Rapor puanları eksik",IF($E211="","Ara Sunum puanları eksik",IF($F211="","Süreç Takibi puanları eksik",IF(AND('Danışman Puan Girişi'!$AD211&lt;&gt;"Evet",$G211=""),"Final Raporu puanları eksik",IF($L211="",IF(AND($I211="",$K211=""),"Final Sunumu jüri puanları eksik",IF($I211="","Final Sunumu – Jüri 1 puanları eksik","Final Sunumu – Jüri 2 puanları eksik")),IF(AND('Danışman Puan Girişi'!$AD211="Evet",$R211="Katılmadı"),"Tamamlandı (Final Raporu teslim edilmedi: 0 puan; Final Sunumu'na katılmadı: 0 puan)",IF('Danışman Puan Girişi'!$AD211="Evet","Tamamlandı (Final Raporu teslim edilmedi: 0 puan)",IF($R211="Katılmadı","Tamamlandı (Final Sunumu'na katılmadı: 0 puan)","Tamamlandı")))))))))))))</f>
        <v/>
      </c>
      <c r="O211" s="21" t="str">
        <f aca="false">IF($A211="","",$A211&amp;"#"&amp;$Q211)</f>
        <v/>
      </c>
      <c r="P211" s="21" t="str">
        <f aca="false">IF($A211="","",IFERROR(MATCH($A211,'Jüri Puan Girişi'!$A$6:$A$55,0),""))</f>
        <v/>
      </c>
      <c r="Q211" s="21" t="str">
        <f aca="false">IF($A211="","",COUNTIF('Öğrenci Listesi'!$A$4:$A211,'Öğrenci Listesi'!$A211))</f>
        <v/>
      </c>
      <c r="R211" s="21" t="str">
        <f aca="false">IF(OR($A211="",$P211="",$Q211=""),"",IFERROR(INDEX('Jüri Puan Girişi'!$A$6:$BF$55,$P211,13+($Q211-1)*9+2),""))</f>
        <v/>
      </c>
    </row>
    <row r="212" customFormat="false" ht="19.5" hidden="false" customHeight="true" outlineLevel="0" collapsed="false">
      <c r="A212" s="21" t="str">
        <f aca="false">IF('Öğrenci Listesi'!$A212="","",'Öğrenci Listesi'!$A212)</f>
        <v/>
      </c>
      <c r="B212" s="21" t="str">
        <f aca="false">IF('Öğrenci Listesi'!$A212="","",'Öğrenci Listesi'!$D212)</f>
        <v/>
      </c>
      <c r="C212" s="23" t="str">
        <f aca="false">IF('Öğrenci Listesi'!$A212="","",'Öğrenci Listesi'!$E212)</f>
        <v/>
      </c>
      <c r="D212" s="21" t="str">
        <f aca="false">IF($A212="","",'Danışman Puan Girişi'!$I212)</f>
        <v/>
      </c>
      <c r="E212" s="21" t="str">
        <f aca="false">IF($A212="","",'Danışman Puan Girişi'!$O212)</f>
        <v/>
      </c>
      <c r="F212" s="21" t="str">
        <f aca="false">IF($A212="","",'Danışman Puan Girişi'!$T212)</f>
        <v/>
      </c>
      <c r="G212" s="21" t="str">
        <f aca="false">IF($A212="","",'Danışman Puan Girişi'!$AB212)</f>
        <v/>
      </c>
      <c r="H212" s="21" t="str">
        <f aca="false">IF($A212="","",IF($P212="","",IFERROR(INDEX('Jüri Puan Girişi'!$I$6:$I$55,$P212),"")))</f>
        <v/>
      </c>
      <c r="I212" s="21" t="str">
        <f aca="false">IF(OR($A212="",$P212="",$Q212=""),"",IFERROR(INDEX('Jüri Puan Girişi'!$A$6:$BF$55,$P212,13+($Q212-1)*9+7),""))</f>
        <v/>
      </c>
      <c r="J212" s="21" t="str">
        <f aca="false">IF($A212="","",IF($P212="","",IFERROR(INDEX('Jüri Puan Girişi'!$M$6:$M$55,$P212),"")))</f>
        <v/>
      </c>
      <c r="K212" s="21" t="str">
        <f aca="false">IF(OR($A212="",$P212="",$Q212=""),"",IFERROR(INDEX('Jüri Puan Girişi'!$A$6:$BF$55,$P212,13+($Q212-1)*9+8),""))</f>
        <v/>
      </c>
      <c r="L212" s="21" t="str">
        <f aca="false">IF(OR($A212="",$P212="",$Q212=""),"",IFERROR(INDEX('Jüri Puan Girişi'!$A$6:$BF$55,$P212,13+($Q212-1)*9+9),""))</f>
        <v/>
      </c>
      <c r="M212" s="21" t="str">
        <f aca="false">IF($A212="","",IF(OR($D212="",$E212="",$F212="",$L212="",AND('Danışman Puan Girişi'!$AD212&lt;&gt;"Evet",$G212="")),"",ROUND($D212*Kılavuz!$C$31+$E212*Kılavuz!$C$32+$F212*Kılavuz!$C$33+(IF('Danışman Puan Girişi'!$AD212="Evet",0,$G212))*Kılavuz!$C$34+$L212*Kılavuz!$C$35,2)))</f>
        <v/>
      </c>
      <c r="N212" s="23" t="str">
        <f aca="false">IF($A212="","",IF($Q212&gt;4,"Kapasite dışı: projede 4’ten fazla öğrenci",IF(OR(COUNTIF('Öğrenci Listesi'!$A$4:$A$253,$A212)&lt;3,COUNTIF('Öğrenci Listesi'!$A$4:$A$253,$A212)&gt;4),"Grup büyüklüğü 3–4 aralığı dışında",IF($B212="","Öğrenci No eksik",IF($C212="","Ad Soyad eksik",IF($D212="","Ara Rapor puanları eksik",IF($E212="","Ara Sunum puanları eksik",IF($F212="","Süreç Takibi puanları eksik",IF(AND('Danışman Puan Girişi'!$AD212&lt;&gt;"Evet",$G212=""),"Final Raporu puanları eksik",IF($L212="",IF(AND($I212="",$K212=""),"Final Sunumu jüri puanları eksik",IF($I212="","Final Sunumu – Jüri 1 puanları eksik","Final Sunumu – Jüri 2 puanları eksik")),IF(AND('Danışman Puan Girişi'!$AD212="Evet",$R212="Katılmadı"),"Tamamlandı (Final Raporu teslim edilmedi: 0 puan; Final Sunumu'na katılmadı: 0 puan)",IF('Danışman Puan Girişi'!$AD212="Evet","Tamamlandı (Final Raporu teslim edilmedi: 0 puan)",IF($R212="Katılmadı","Tamamlandı (Final Sunumu'na katılmadı: 0 puan)","Tamamlandı")))))))))))))</f>
        <v/>
      </c>
      <c r="O212" s="21" t="str">
        <f aca="false">IF($A212="","",$A212&amp;"#"&amp;$Q212)</f>
        <v/>
      </c>
      <c r="P212" s="21" t="str">
        <f aca="false">IF($A212="","",IFERROR(MATCH($A212,'Jüri Puan Girişi'!$A$6:$A$55,0),""))</f>
        <v/>
      </c>
      <c r="Q212" s="21" t="str">
        <f aca="false">IF($A212="","",COUNTIF('Öğrenci Listesi'!$A$4:$A212,'Öğrenci Listesi'!$A212))</f>
        <v/>
      </c>
      <c r="R212" s="21" t="str">
        <f aca="false">IF(OR($A212="",$P212="",$Q212=""),"",IFERROR(INDEX('Jüri Puan Girişi'!$A$6:$BF$55,$P212,13+($Q212-1)*9+2),""))</f>
        <v/>
      </c>
    </row>
    <row r="213" customFormat="false" ht="19.5" hidden="false" customHeight="true" outlineLevel="0" collapsed="false">
      <c r="A213" s="21" t="str">
        <f aca="false">IF('Öğrenci Listesi'!$A213="","",'Öğrenci Listesi'!$A213)</f>
        <v/>
      </c>
      <c r="B213" s="21" t="str">
        <f aca="false">IF('Öğrenci Listesi'!$A213="","",'Öğrenci Listesi'!$D213)</f>
        <v/>
      </c>
      <c r="C213" s="23" t="str">
        <f aca="false">IF('Öğrenci Listesi'!$A213="","",'Öğrenci Listesi'!$E213)</f>
        <v/>
      </c>
      <c r="D213" s="21" t="str">
        <f aca="false">IF($A213="","",'Danışman Puan Girişi'!$I213)</f>
        <v/>
      </c>
      <c r="E213" s="21" t="str">
        <f aca="false">IF($A213="","",'Danışman Puan Girişi'!$O213)</f>
        <v/>
      </c>
      <c r="F213" s="21" t="str">
        <f aca="false">IF($A213="","",'Danışman Puan Girişi'!$T213)</f>
        <v/>
      </c>
      <c r="G213" s="21" t="str">
        <f aca="false">IF($A213="","",'Danışman Puan Girişi'!$AB213)</f>
        <v/>
      </c>
      <c r="H213" s="21" t="str">
        <f aca="false">IF($A213="","",IF($P213="","",IFERROR(INDEX('Jüri Puan Girişi'!$I$6:$I$55,$P213),"")))</f>
        <v/>
      </c>
      <c r="I213" s="21" t="str">
        <f aca="false">IF(OR($A213="",$P213="",$Q213=""),"",IFERROR(INDEX('Jüri Puan Girişi'!$A$6:$BF$55,$P213,13+($Q213-1)*9+7),""))</f>
        <v/>
      </c>
      <c r="J213" s="21" t="str">
        <f aca="false">IF($A213="","",IF($P213="","",IFERROR(INDEX('Jüri Puan Girişi'!$M$6:$M$55,$P213),"")))</f>
        <v/>
      </c>
      <c r="K213" s="21" t="str">
        <f aca="false">IF(OR($A213="",$P213="",$Q213=""),"",IFERROR(INDEX('Jüri Puan Girişi'!$A$6:$BF$55,$P213,13+($Q213-1)*9+8),""))</f>
        <v/>
      </c>
      <c r="L213" s="21" t="str">
        <f aca="false">IF(OR($A213="",$P213="",$Q213=""),"",IFERROR(INDEX('Jüri Puan Girişi'!$A$6:$BF$55,$P213,13+($Q213-1)*9+9),""))</f>
        <v/>
      </c>
      <c r="M213" s="21" t="str">
        <f aca="false">IF($A213="","",IF(OR($D213="",$E213="",$F213="",$L213="",AND('Danışman Puan Girişi'!$AD213&lt;&gt;"Evet",$G213="")),"",ROUND($D213*Kılavuz!$C$31+$E213*Kılavuz!$C$32+$F213*Kılavuz!$C$33+(IF('Danışman Puan Girişi'!$AD213="Evet",0,$G213))*Kılavuz!$C$34+$L213*Kılavuz!$C$35,2)))</f>
        <v/>
      </c>
      <c r="N213" s="23" t="str">
        <f aca="false">IF($A213="","",IF($Q213&gt;4,"Kapasite dışı: projede 4’ten fazla öğrenci",IF(OR(COUNTIF('Öğrenci Listesi'!$A$4:$A$253,$A213)&lt;3,COUNTIF('Öğrenci Listesi'!$A$4:$A$253,$A213)&gt;4),"Grup büyüklüğü 3–4 aralığı dışında",IF($B213="","Öğrenci No eksik",IF($C213="","Ad Soyad eksik",IF($D213="","Ara Rapor puanları eksik",IF($E213="","Ara Sunum puanları eksik",IF($F213="","Süreç Takibi puanları eksik",IF(AND('Danışman Puan Girişi'!$AD213&lt;&gt;"Evet",$G213=""),"Final Raporu puanları eksik",IF($L213="",IF(AND($I213="",$K213=""),"Final Sunumu jüri puanları eksik",IF($I213="","Final Sunumu – Jüri 1 puanları eksik","Final Sunumu – Jüri 2 puanları eksik")),IF(AND('Danışman Puan Girişi'!$AD213="Evet",$R213="Katılmadı"),"Tamamlandı (Final Raporu teslim edilmedi: 0 puan; Final Sunumu'na katılmadı: 0 puan)",IF('Danışman Puan Girişi'!$AD213="Evet","Tamamlandı (Final Raporu teslim edilmedi: 0 puan)",IF($R213="Katılmadı","Tamamlandı (Final Sunumu'na katılmadı: 0 puan)","Tamamlandı")))))))))))))</f>
        <v/>
      </c>
      <c r="O213" s="21" t="str">
        <f aca="false">IF($A213="","",$A213&amp;"#"&amp;$Q213)</f>
        <v/>
      </c>
      <c r="P213" s="21" t="str">
        <f aca="false">IF($A213="","",IFERROR(MATCH($A213,'Jüri Puan Girişi'!$A$6:$A$55,0),""))</f>
        <v/>
      </c>
      <c r="Q213" s="21" t="str">
        <f aca="false">IF($A213="","",COUNTIF('Öğrenci Listesi'!$A$4:$A213,'Öğrenci Listesi'!$A213))</f>
        <v/>
      </c>
      <c r="R213" s="21" t="str">
        <f aca="false">IF(OR($A213="",$P213="",$Q213=""),"",IFERROR(INDEX('Jüri Puan Girişi'!$A$6:$BF$55,$P213,13+($Q213-1)*9+2),""))</f>
        <v/>
      </c>
    </row>
    <row r="214" customFormat="false" ht="19.5" hidden="false" customHeight="true" outlineLevel="0" collapsed="false">
      <c r="A214" s="21" t="str">
        <f aca="false">IF('Öğrenci Listesi'!$A214="","",'Öğrenci Listesi'!$A214)</f>
        <v/>
      </c>
      <c r="B214" s="21" t="str">
        <f aca="false">IF('Öğrenci Listesi'!$A214="","",'Öğrenci Listesi'!$D214)</f>
        <v/>
      </c>
      <c r="C214" s="23" t="str">
        <f aca="false">IF('Öğrenci Listesi'!$A214="","",'Öğrenci Listesi'!$E214)</f>
        <v/>
      </c>
      <c r="D214" s="21" t="str">
        <f aca="false">IF($A214="","",'Danışman Puan Girişi'!$I214)</f>
        <v/>
      </c>
      <c r="E214" s="21" t="str">
        <f aca="false">IF($A214="","",'Danışman Puan Girişi'!$O214)</f>
        <v/>
      </c>
      <c r="F214" s="21" t="str">
        <f aca="false">IF($A214="","",'Danışman Puan Girişi'!$T214)</f>
        <v/>
      </c>
      <c r="G214" s="21" t="str">
        <f aca="false">IF($A214="","",'Danışman Puan Girişi'!$AB214)</f>
        <v/>
      </c>
      <c r="H214" s="21" t="str">
        <f aca="false">IF($A214="","",IF($P214="","",IFERROR(INDEX('Jüri Puan Girişi'!$I$6:$I$55,$P214),"")))</f>
        <v/>
      </c>
      <c r="I214" s="21" t="str">
        <f aca="false">IF(OR($A214="",$P214="",$Q214=""),"",IFERROR(INDEX('Jüri Puan Girişi'!$A$6:$BF$55,$P214,13+($Q214-1)*9+7),""))</f>
        <v/>
      </c>
      <c r="J214" s="21" t="str">
        <f aca="false">IF($A214="","",IF($P214="","",IFERROR(INDEX('Jüri Puan Girişi'!$M$6:$M$55,$P214),"")))</f>
        <v/>
      </c>
      <c r="K214" s="21" t="str">
        <f aca="false">IF(OR($A214="",$P214="",$Q214=""),"",IFERROR(INDEX('Jüri Puan Girişi'!$A$6:$BF$55,$P214,13+($Q214-1)*9+8),""))</f>
        <v/>
      </c>
      <c r="L214" s="21" t="str">
        <f aca="false">IF(OR($A214="",$P214="",$Q214=""),"",IFERROR(INDEX('Jüri Puan Girişi'!$A$6:$BF$55,$P214,13+($Q214-1)*9+9),""))</f>
        <v/>
      </c>
      <c r="M214" s="21" t="str">
        <f aca="false">IF($A214="","",IF(OR($D214="",$E214="",$F214="",$L214="",AND('Danışman Puan Girişi'!$AD214&lt;&gt;"Evet",$G214="")),"",ROUND($D214*Kılavuz!$C$31+$E214*Kılavuz!$C$32+$F214*Kılavuz!$C$33+(IF('Danışman Puan Girişi'!$AD214="Evet",0,$G214))*Kılavuz!$C$34+$L214*Kılavuz!$C$35,2)))</f>
        <v/>
      </c>
      <c r="N214" s="23" t="str">
        <f aca="false">IF($A214="","",IF($Q214&gt;4,"Kapasite dışı: projede 4’ten fazla öğrenci",IF(OR(COUNTIF('Öğrenci Listesi'!$A$4:$A$253,$A214)&lt;3,COUNTIF('Öğrenci Listesi'!$A$4:$A$253,$A214)&gt;4),"Grup büyüklüğü 3–4 aralığı dışında",IF($B214="","Öğrenci No eksik",IF($C214="","Ad Soyad eksik",IF($D214="","Ara Rapor puanları eksik",IF($E214="","Ara Sunum puanları eksik",IF($F214="","Süreç Takibi puanları eksik",IF(AND('Danışman Puan Girişi'!$AD214&lt;&gt;"Evet",$G214=""),"Final Raporu puanları eksik",IF($L214="",IF(AND($I214="",$K214=""),"Final Sunumu jüri puanları eksik",IF($I214="","Final Sunumu – Jüri 1 puanları eksik","Final Sunumu – Jüri 2 puanları eksik")),IF(AND('Danışman Puan Girişi'!$AD214="Evet",$R214="Katılmadı"),"Tamamlandı (Final Raporu teslim edilmedi: 0 puan; Final Sunumu'na katılmadı: 0 puan)",IF('Danışman Puan Girişi'!$AD214="Evet","Tamamlandı (Final Raporu teslim edilmedi: 0 puan)",IF($R214="Katılmadı","Tamamlandı (Final Sunumu'na katılmadı: 0 puan)","Tamamlandı")))))))))))))</f>
        <v/>
      </c>
      <c r="O214" s="21" t="str">
        <f aca="false">IF($A214="","",$A214&amp;"#"&amp;$Q214)</f>
        <v/>
      </c>
      <c r="P214" s="21" t="str">
        <f aca="false">IF($A214="","",IFERROR(MATCH($A214,'Jüri Puan Girişi'!$A$6:$A$55,0),""))</f>
        <v/>
      </c>
      <c r="Q214" s="21" t="str">
        <f aca="false">IF($A214="","",COUNTIF('Öğrenci Listesi'!$A$4:$A214,'Öğrenci Listesi'!$A214))</f>
        <v/>
      </c>
      <c r="R214" s="21" t="str">
        <f aca="false">IF(OR($A214="",$P214="",$Q214=""),"",IFERROR(INDEX('Jüri Puan Girişi'!$A$6:$BF$55,$P214,13+($Q214-1)*9+2),""))</f>
        <v/>
      </c>
    </row>
    <row r="215" customFormat="false" ht="19.5" hidden="false" customHeight="true" outlineLevel="0" collapsed="false">
      <c r="A215" s="21" t="str">
        <f aca="false">IF('Öğrenci Listesi'!$A215="","",'Öğrenci Listesi'!$A215)</f>
        <v/>
      </c>
      <c r="B215" s="21" t="str">
        <f aca="false">IF('Öğrenci Listesi'!$A215="","",'Öğrenci Listesi'!$D215)</f>
        <v/>
      </c>
      <c r="C215" s="23" t="str">
        <f aca="false">IF('Öğrenci Listesi'!$A215="","",'Öğrenci Listesi'!$E215)</f>
        <v/>
      </c>
      <c r="D215" s="21" t="str">
        <f aca="false">IF($A215="","",'Danışman Puan Girişi'!$I215)</f>
        <v/>
      </c>
      <c r="E215" s="21" t="str">
        <f aca="false">IF($A215="","",'Danışman Puan Girişi'!$O215)</f>
        <v/>
      </c>
      <c r="F215" s="21" t="str">
        <f aca="false">IF($A215="","",'Danışman Puan Girişi'!$T215)</f>
        <v/>
      </c>
      <c r="G215" s="21" t="str">
        <f aca="false">IF($A215="","",'Danışman Puan Girişi'!$AB215)</f>
        <v/>
      </c>
      <c r="H215" s="21" t="str">
        <f aca="false">IF($A215="","",IF($P215="","",IFERROR(INDEX('Jüri Puan Girişi'!$I$6:$I$55,$P215),"")))</f>
        <v/>
      </c>
      <c r="I215" s="21" t="str">
        <f aca="false">IF(OR($A215="",$P215="",$Q215=""),"",IFERROR(INDEX('Jüri Puan Girişi'!$A$6:$BF$55,$P215,13+($Q215-1)*9+7),""))</f>
        <v/>
      </c>
      <c r="J215" s="21" t="str">
        <f aca="false">IF($A215="","",IF($P215="","",IFERROR(INDEX('Jüri Puan Girişi'!$M$6:$M$55,$P215),"")))</f>
        <v/>
      </c>
      <c r="K215" s="21" t="str">
        <f aca="false">IF(OR($A215="",$P215="",$Q215=""),"",IFERROR(INDEX('Jüri Puan Girişi'!$A$6:$BF$55,$P215,13+($Q215-1)*9+8),""))</f>
        <v/>
      </c>
      <c r="L215" s="21" t="str">
        <f aca="false">IF(OR($A215="",$P215="",$Q215=""),"",IFERROR(INDEX('Jüri Puan Girişi'!$A$6:$BF$55,$P215,13+($Q215-1)*9+9),""))</f>
        <v/>
      </c>
      <c r="M215" s="21" t="str">
        <f aca="false">IF($A215="","",IF(OR($D215="",$E215="",$F215="",$L215="",AND('Danışman Puan Girişi'!$AD215&lt;&gt;"Evet",$G215="")),"",ROUND($D215*Kılavuz!$C$31+$E215*Kılavuz!$C$32+$F215*Kılavuz!$C$33+(IF('Danışman Puan Girişi'!$AD215="Evet",0,$G215))*Kılavuz!$C$34+$L215*Kılavuz!$C$35,2)))</f>
        <v/>
      </c>
      <c r="N215" s="23" t="str">
        <f aca="false">IF($A215="","",IF($Q215&gt;4,"Kapasite dışı: projede 4’ten fazla öğrenci",IF(OR(COUNTIF('Öğrenci Listesi'!$A$4:$A$253,$A215)&lt;3,COUNTIF('Öğrenci Listesi'!$A$4:$A$253,$A215)&gt;4),"Grup büyüklüğü 3–4 aralığı dışında",IF($B215="","Öğrenci No eksik",IF($C215="","Ad Soyad eksik",IF($D215="","Ara Rapor puanları eksik",IF($E215="","Ara Sunum puanları eksik",IF($F215="","Süreç Takibi puanları eksik",IF(AND('Danışman Puan Girişi'!$AD215&lt;&gt;"Evet",$G215=""),"Final Raporu puanları eksik",IF($L215="",IF(AND($I215="",$K215=""),"Final Sunumu jüri puanları eksik",IF($I215="","Final Sunumu – Jüri 1 puanları eksik","Final Sunumu – Jüri 2 puanları eksik")),IF(AND('Danışman Puan Girişi'!$AD215="Evet",$R215="Katılmadı"),"Tamamlandı (Final Raporu teslim edilmedi: 0 puan; Final Sunumu'na katılmadı: 0 puan)",IF('Danışman Puan Girişi'!$AD215="Evet","Tamamlandı (Final Raporu teslim edilmedi: 0 puan)",IF($R215="Katılmadı","Tamamlandı (Final Sunumu'na katılmadı: 0 puan)","Tamamlandı")))))))))))))</f>
        <v/>
      </c>
      <c r="O215" s="21" t="str">
        <f aca="false">IF($A215="","",$A215&amp;"#"&amp;$Q215)</f>
        <v/>
      </c>
      <c r="P215" s="21" t="str">
        <f aca="false">IF($A215="","",IFERROR(MATCH($A215,'Jüri Puan Girişi'!$A$6:$A$55,0),""))</f>
        <v/>
      </c>
      <c r="Q215" s="21" t="str">
        <f aca="false">IF($A215="","",COUNTIF('Öğrenci Listesi'!$A$4:$A215,'Öğrenci Listesi'!$A215))</f>
        <v/>
      </c>
      <c r="R215" s="21" t="str">
        <f aca="false">IF(OR($A215="",$P215="",$Q215=""),"",IFERROR(INDEX('Jüri Puan Girişi'!$A$6:$BF$55,$P215,13+($Q215-1)*9+2),""))</f>
        <v/>
      </c>
    </row>
    <row r="216" customFormat="false" ht="19.5" hidden="false" customHeight="true" outlineLevel="0" collapsed="false">
      <c r="A216" s="21" t="str">
        <f aca="false">IF('Öğrenci Listesi'!$A216="","",'Öğrenci Listesi'!$A216)</f>
        <v/>
      </c>
      <c r="B216" s="21" t="str">
        <f aca="false">IF('Öğrenci Listesi'!$A216="","",'Öğrenci Listesi'!$D216)</f>
        <v/>
      </c>
      <c r="C216" s="23" t="str">
        <f aca="false">IF('Öğrenci Listesi'!$A216="","",'Öğrenci Listesi'!$E216)</f>
        <v/>
      </c>
      <c r="D216" s="21" t="str">
        <f aca="false">IF($A216="","",'Danışman Puan Girişi'!$I216)</f>
        <v/>
      </c>
      <c r="E216" s="21" t="str">
        <f aca="false">IF($A216="","",'Danışman Puan Girişi'!$O216)</f>
        <v/>
      </c>
      <c r="F216" s="21" t="str">
        <f aca="false">IF($A216="","",'Danışman Puan Girişi'!$T216)</f>
        <v/>
      </c>
      <c r="G216" s="21" t="str">
        <f aca="false">IF($A216="","",'Danışman Puan Girişi'!$AB216)</f>
        <v/>
      </c>
      <c r="H216" s="21" t="str">
        <f aca="false">IF($A216="","",IF($P216="","",IFERROR(INDEX('Jüri Puan Girişi'!$I$6:$I$55,$P216),"")))</f>
        <v/>
      </c>
      <c r="I216" s="21" t="str">
        <f aca="false">IF(OR($A216="",$P216="",$Q216=""),"",IFERROR(INDEX('Jüri Puan Girişi'!$A$6:$BF$55,$P216,13+($Q216-1)*9+7),""))</f>
        <v/>
      </c>
      <c r="J216" s="21" t="str">
        <f aca="false">IF($A216="","",IF($P216="","",IFERROR(INDEX('Jüri Puan Girişi'!$M$6:$M$55,$P216),"")))</f>
        <v/>
      </c>
      <c r="K216" s="21" t="str">
        <f aca="false">IF(OR($A216="",$P216="",$Q216=""),"",IFERROR(INDEX('Jüri Puan Girişi'!$A$6:$BF$55,$P216,13+($Q216-1)*9+8),""))</f>
        <v/>
      </c>
      <c r="L216" s="21" t="str">
        <f aca="false">IF(OR($A216="",$P216="",$Q216=""),"",IFERROR(INDEX('Jüri Puan Girişi'!$A$6:$BF$55,$P216,13+($Q216-1)*9+9),""))</f>
        <v/>
      </c>
      <c r="M216" s="21" t="str">
        <f aca="false">IF($A216="","",IF(OR($D216="",$E216="",$F216="",$L216="",AND('Danışman Puan Girişi'!$AD216&lt;&gt;"Evet",$G216="")),"",ROUND($D216*Kılavuz!$C$31+$E216*Kılavuz!$C$32+$F216*Kılavuz!$C$33+(IF('Danışman Puan Girişi'!$AD216="Evet",0,$G216))*Kılavuz!$C$34+$L216*Kılavuz!$C$35,2)))</f>
        <v/>
      </c>
      <c r="N216" s="23" t="str">
        <f aca="false">IF($A216="","",IF($Q216&gt;4,"Kapasite dışı: projede 4’ten fazla öğrenci",IF(OR(COUNTIF('Öğrenci Listesi'!$A$4:$A$253,$A216)&lt;3,COUNTIF('Öğrenci Listesi'!$A$4:$A$253,$A216)&gt;4),"Grup büyüklüğü 3–4 aralığı dışında",IF($B216="","Öğrenci No eksik",IF($C216="","Ad Soyad eksik",IF($D216="","Ara Rapor puanları eksik",IF($E216="","Ara Sunum puanları eksik",IF($F216="","Süreç Takibi puanları eksik",IF(AND('Danışman Puan Girişi'!$AD216&lt;&gt;"Evet",$G216=""),"Final Raporu puanları eksik",IF($L216="",IF(AND($I216="",$K216=""),"Final Sunumu jüri puanları eksik",IF($I216="","Final Sunumu – Jüri 1 puanları eksik","Final Sunumu – Jüri 2 puanları eksik")),IF(AND('Danışman Puan Girişi'!$AD216="Evet",$R216="Katılmadı"),"Tamamlandı (Final Raporu teslim edilmedi: 0 puan; Final Sunumu'na katılmadı: 0 puan)",IF('Danışman Puan Girişi'!$AD216="Evet","Tamamlandı (Final Raporu teslim edilmedi: 0 puan)",IF($R216="Katılmadı","Tamamlandı (Final Sunumu'na katılmadı: 0 puan)","Tamamlandı")))))))))))))</f>
        <v/>
      </c>
      <c r="O216" s="21" t="str">
        <f aca="false">IF($A216="","",$A216&amp;"#"&amp;$Q216)</f>
        <v/>
      </c>
      <c r="P216" s="21" t="str">
        <f aca="false">IF($A216="","",IFERROR(MATCH($A216,'Jüri Puan Girişi'!$A$6:$A$55,0),""))</f>
        <v/>
      </c>
      <c r="Q216" s="21" t="str">
        <f aca="false">IF($A216="","",COUNTIF('Öğrenci Listesi'!$A$4:$A216,'Öğrenci Listesi'!$A216))</f>
        <v/>
      </c>
      <c r="R216" s="21" t="str">
        <f aca="false">IF(OR($A216="",$P216="",$Q216=""),"",IFERROR(INDEX('Jüri Puan Girişi'!$A$6:$BF$55,$P216,13+($Q216-1)*9+2),""))</f>
        <v/>
      </c>
    </row>
    <row r="217" customFormat="false" ht="19.5" hidden="false" customHeight="true" outlineLevel="0" collapsed="false">
      <c r="A217" s="21" t="str">
        <f aca="false">IF('Öğrenci Listesi'!$A217="","",'Öğrenci Listesi'!$A217)</f>
        <v/>
      </c>
      <c r="B217" s="21" t="str">
        <f aca="false">IF('Öğrenci Listesi'!$A217="","",'Öğrenci Listesi'!$D217)</f>
        <v/>
      </c>
      <c r="C217" s="23" t="str">
        <f aca="false">IF('Öğrenci Listesi'!$A217="","",'Öğrenci Listesi'!$E217)</f>
        <v/>
      </c>
      <c r="D217" s="21" t="str">
        <f aca="false">IF($A217="","",'Danışman Puan Girişi'!$I217)</f>
        <v/>
      </c>
      <c r="E217" s="21" t="str">
        <f aca="false">IF($A217="","",'Danışman Puan Girişi'!$O217)</f>
        <v/>
      </c>
      <c r="F217" s="21" t="str">
        <f aca="false">IF($A217="","",'Danışman Puan Girişi'!$T217)</f>
        <v/>
      </c>
      <c r="G217" s="21" t="str">
        <f aca="false">IF($A217="","",'Danışman Puan Girişi'!$AB217)</f>
        <v/>
      </c>
      <c r="H217" s="21" t="str">
        <f aca="false">IF($A217="","",IF($P217="","",IFERROR(INDEX('Jüri Puan Girişi'!$I$6:$I$55,$P217),"")))</f>
        <v/>
      </c>
      <c r="I217" s="21" t="str">
        <f aca="false">IF(OR($A217="",$P217="",$Q217=""),"",IFERROR(INDEX('Jüri Puan Girişi'!$A$6:$BF$55,$P217,13+($Q217-1)*9+7),""))</f>
        <v/>
      </c>
      <c r="J217" s="21" t="str">
        <f aca="false">IF($A217="","",IF($P217="","",IFERROR(INDEX('Jüri Puan Girişi'!$M$6:$M$55,$P217),"")))</f>
        <v/>
      </c>
      <c r="K217" s="21" t="str">
        <f aca="false">IF(OR($A217="",$P217="",$Q217=""),"",IFERROR(INDEX('Jüri Puan Girişi'!$A$6:$BF$55,$P217,13+($Q217-1)*9+8),""))</f>
        <v/>
      </c>
      <c r="L217" s="21" t="str">
        <f aca="false">IF(OR($A217="",$P217="",$Q217=""),"",IFERROR(INDEX('Jüri Puan Girişi'!$A$6:$BF$55,$P217,13+($Q217-1)*9+9),""))</f>
        <v/>
      </c>
      <c r="M217" s="21" t="str">
        <f aca="false">IF($A217="","",IF(OR($D217="",$E217="",$F217="",$L217="",AND('Danışman Puan Girişi'!$AD217&lt;&gt;"Evet",$G217="")),"",ROUND($D217*Kılavuz!$C$31+$E217*Kılavuz!$C$32+$F217*Kılavuz!$C$33+(IF('Danışman Puan Girişi'!$AD217="Evet",0,$G217))*Kılavuz!$C$34+$L217*Kılavuz!$C$35,2)))</f>
        <v/>
      </c>
      <c r="N217" s="23" t="str">
        <f aca="false">IF($A217="","",IF($Q217&gt;4,"Kapasite dışı: projede 4’ten fazla öğrenci",IF(OR(COUNTIF('Öğrenci Listesi'!$A$4:$A$253,$A217)&lt;3,COUNTIF('Öğrenci Listesi'!$A$4:$A$253,$A217)&gt;4),"Grup büyüklüğü 3–4 aralığı dışında",IF($B217="","Öğrenci No eksik",IF($C217="","Ad Soyad eksik",IF($D217="","Ara Rapor puanları eksik",IF($E217="","Ara Sunum puanları eksik",IF($F217="","Süreç Takibi puanları eksik",IF(AND('Danışman Puan Girişi'!$AD217&lt;&gt;"Evet",$G217=""),"Final Raporu puanları eksik",IF($L217="",IF(AND($I217="",$K217=""),"Final Sunumu jüri puanları eksik",IF($I217="","Final Sunumu – Jüri 1 puanları eksik","Final Sunumu – Jüri 2 puanları eksik")),IF(AND('Danışman Puan Girişi'!$AD217="Evet",$R217="Katılmadı"),"Tamamlandı (Final Raporu teslim edilmedi: 0 puan; Final Sunumu'na katılmadı: 0 puan)",IF('Danışman Puan Girişi'!$AD217="Evet","Tamamlandı (Final Raporu teslim edilmedi: 0 puan)",IF($R217="Katılmadı","Tamamlandı (Final Sunumu'na katılmadı: 0 puan)","Tamamlandı")))))))))))))</f>
        <v/>
      </c>
      <c r="O217" s="21" t="str">
        <f aca="false">IF($A217="","",$A217&amp;"#"&amp;$Q217)</f>
        <v/>
      </c>
      <c r="P217" s="21" t="str">
        <f aca="false">IF($A217="","",IFERROR(MATCH($A217,'Jüri Puan Girişi'!$A$6:$A$55,0),""))</f>
        <v/>
      </c>
      <c r="Q217" s="21" t="str">
        <f aca="false">IF($A217="","",COUNTIF('Öğrenci Listesi'!$A$4:$A217,'Öğrenci Listesi'!$A217))</f>
        <v/>
      </c>
      <c r="R217" s="21" t="str">
        <f aca="false">IF(OR($A217="",$P217="",$Q217=""),"",IFERROR(INDEX('Jüri Puan Girişi'!$A$6:$BF$55,$P217,13+($Q217-1)*9+2),""))</f>
        <v/>
      </c>
    </row>
    <row r="218" customFormat="false" ht="19.5" hidden="false" customHeight="true" outlineLevel="0" collapsed="false">
      <c r="A218" s="21" t="str">
        <f aca="false">IF('Öğrenci Listesi'!$A218="","",'Öğrenci Listesi'!$A218)</f>
        <v/>
      </c>
      <c r="B218" s="21" t="str">
        <f aca="false">IF('Öğrenci Listesi'!$A218="","",'Öğrenci Listesi'!$D218)</f>
        <v/>
      </c>
      <c r="C218" s="23" t="str">
        <f aca="false">IF('Öğrenci Listesi'!$A218="","",'Öğrenci Listesi'!$E218)</f>
        <v/>
      </c>
      <c r="D218" s="21" t="str">
        <f aca="false">IF($A218="","",'Danışman Puan Girişi'!$I218)</f>
        <v/>
      </c>
      <c r="E218" s="21" t="str">
        <f aca="false">IF($A218="","",'Danışman Puan Girişi'!$O218)</f>
        <v/>
      </c>
      <c r="F218" s="21" t="str">
        <f aca="false">IF($A218="","",'Danışman Puan Girişi'!$T218)</f>
        <v/>
      </c>
      <c r="G218" s="21" t="str">
        <f aca="false">IF($A218="","",'Danışman Puan Girişi'!$AB218)</f>
        <v/>
      </c>
      <c r="H218" s="21" t="str">
        <f aca="false">IF($A218="","",IF($P218="","",IFERROR(INDEX('Jüri Puan Girişi'!$I$6:$I$55,$P218),"")))</f>
        <v/>
      </c>
      <c r="I218" s="21" t="str">
        <f aca="false">IF(OR($A218="",$P218="",$Q218=""),"",IFERROR(INDEX('Jüri Puan Girişi'!$A$6:$BF$55,$P218,13+($Q218-1)*9+7),""))</f>
        <v/>
      </c>
      <c r="J218" s="21" t="str">
        <f aca="false">IF($A218="","",IF($P218="","",IFERROR(INDEX('Jüri Puan Girişi'!$M$6:$M$55,$P218),"")))</f>
        <v/>
      </c>
      <c r="K218" s="21" t="str">
        <f aca="false">IF(OR($A218="",$P218="",$Q218=""),"",IFERROR(INDEX('Jüri Puan Girişi'!$A$6:$BF$55,$P218,13+($Q218-1)*9+8),""))</f>
        <v/>
      </c>
      <c r="L218" s="21" t="str">
        <f aca="false">IF(OR($A218="",$P218="",$Q218=""),"",IFERROR(INDEX('Jüri Puan Girişi'!$A$6:$BF$55,$P218,13+($Q218-1)*9+9),""))</f>
        <v/>
      </c>
      <c r="M218" s="21" t="str">
        <f aca="false">IF($A218="","",IF(OR($D218="",$E218="",$F218="",$L218="",AND('Danışman Puan Girişi'!$AD218&lt;&gt;"Evet",$G218="")),"",ROUND($D218*Kılavuz!$C$31+$E218*Kılavuz!$C$32+$F218*Kılavuz!$C$33+(IF('Danışman Puan Girişi'!$AD218="Evet",0,$G218))*Kılavuz!$C$34+$L218*Kılavuz!$C$35,2)))</f>
        <v/>
      </c>
      <c r="N218" s="23" t="str">
        <f aca="false">IF($A218="","",IF($Q218&gt;4,"Kapasite dışı: projede 4’ten fazla öğrenci",IF(OR(COUNTIF('Öğrenci Listesi'!$A$4:$A$253,$A218)&lt;3,COUNTIF('Öğrenci Listesi'!$A$4:$A$253,$A218)&gt;4),"Grup büyüklüğü 3–4 aralığı dışında",IF($B218="","Öğrenci No eksik",IF($C218="","Ad Soyad eksik",IF($D218="","Ara Rapor puanları eksik",IF($E218="","Ara Sunum puanları eksik",IF($F218="","Süreç Takibi puanları eksik",IF(AND('Danışman Puan Girişi'!$AD218&lt;&gt;"Evet",$G218=""),"Final Raporu puanları eksik",IF($L218="",IF(AND($I218="",$K218=""),"Final Sunumu jüri puanları eksik",IF($I218="","Final Sunumu – Jüri 1 puanları eksik","Final Sunumu – Jüri 2 puanları eksik")),IF(AND('Danışman Puan Girişi'!$AD218="Evet",$R218="Katılmadı"),"Tamamlandı (Final Raporu teslim edilmedi: 0 puan; Final Sunumu'na katılmadı: 0 puan)",IF('Danışman Puan Girişi'!$AD218="Evet","Tamamlandı (Final Raporu teslim edilmedi: 0 puan)",IF($R218="Katılmadı","Tamamlandı (Final Sunumu'na katılmadı: 0 puan)","Tamamlandı")))))))))))))</f>
        <v/>
      </c>
      <c r="O218" s="21" t="str">
        <f aca="false">IF($A218="","",$A218&amp;"#"&amp;$Q218)</f>
        <v/>
      </c>
      <c r="P218" s="21" t="str">
        <f aca="false">IF($A218="","",IFERROR(MATCH($A218,'Jüri Puan Girişi'!$A$6:$A$55,0),""))</f>
        <v/>
      </c>
      <c r="Q218" s="21" t="str">
        <f aca="false">IF($A218="","",COUNTIF('Öğrenci Listesi'!$A$4:$A218,'Öğrenci Listesi'!$A218))</f>
        <v/>
      </c>
      <c r="R218" s="21" t="str">
        <f aca="false">IF(OR($A218="",$P218="",$Q218=""),"",IFERROR(INDEX('Jüri Puan Girişi'!$A$6:$BF$55,$P218,13+($Q218-1)*9+2),""))</f>
        <v/>
      </c>
    </row>
    <row r="219" customFormat="false" ht="19.5" hidden="false" customHeight="true" outlineLevel="0" collapsed="false">
      <c r="A219" s="21" t="str">
        <f aca="false">IF('Öğrenci Listesi'!$A219="","",'Öğrenci Listesi'!$A219)</f>
        <v/>
      </c>
      <c r="B219" s="21" t="str">
        <f aca="false">IF('Öğrenci Listesi'!$A219="","",'Öğrenci Listesi'!$D219)</f>
        <v/>
      </c>
      <c r="C219" s="23" t="str">
        <f aca="false">IF('Öğrenci Listesi'!$A219="","",'Öğrenci Listesi'!$E219)</f>
        <v/>
      </c>
      <c r="D219" s="21" t="str">
        <f aca="false">IF($A219="","",'Danışman Puan Girişi'!$I219)</f>
        <v/>
      </c>
      <c r="E219" s="21" t="str">
        <f aca="false">IF($A219="","",'Danışman Puan Girişi'!$O219)</f>
        <v/>
      </c>
      <c r="F219" s="21" t="str">
        <f aca="false">IF($A219="","",'Danışman Puan Girişi'!$T219)</f>
        <v/>
      </c>
      <c r="G219" s="21" t="str">
        <f aca="false">IF($A219="","",'Danışman Puan Girişi'!$AB219)</f>
        <v/>
      </c>
      <c r="H219" s="21" t="str">
        <f aca="false">IF($A219="","",IF($P219="","",IFERROR(INDEX('Jüri Puan Girişi'!$I$6:$I$55,$P219),"")))</f>
        <v/>
      </c>
      <c r="I219" s="21" t="str">
        <f aca="false">IF(OR($A219="",$P219="",$Q219=""),"",IFERROR(INDEX('Jüri Puan Girişi'!$A$6:$BF$55,$P219,13+($Q219-1)*9+7),""))</f>
        <v/>
      </c>
      <c r="J219" s="21" t="str">
        <f aca="false">IF($A219="","",IF($P219="","",IFERROR(INDEX('Jüri Puan Girişi'!$M$6:$M$55,$P219),"")))</f>
        <v/>
      </c>
      <c r="K219" s="21" t="str">
        <f aca="false">IF(OR($A219="",$P219="",$Q219=""),"",IFERROR(INDEX('Jüri Puan Girişi'!$A$6:$BF$55,$P219,13+($Q219-1)*9+8),""))</f>
        <v/>
      </c>
      <c r="L219" s="21" t="str">
        <f aca="false">IF(OR($A219="",$P219="",$Q219=""),"",IFERROR(INDEX('Jüri Puan Girişi'!$A$6:$BF$55,$P219,13+($Q219-1)*9+9),""))</f>
        <v/>
      </c>
      <c r="M219" s="21" t="str">
        <f aca="false">IF($A219="","",IF(OR($D219="",$E219="",$F219="",$L219="",AND('Danışman Puan Girişi'!$AD219&lt;&gt;"Evet",$G219="")),"",ROUND($D219*Kılavuz!$C$31+$E219*Kılavuz!$C$32+$F219*Kılavuz!$C$33+(IF('Danışman Puan Girişi'!$AD219="Evet",0,$G219))*Kılavuz!$C$34+$L219*Kılavuz!$C$35,2)))</f>
        <v/>
      </c>
      <c r="N219" s="23" t="str">
        <f aca="false">IF($A219="","",IF($Q219&gt;4,"Kapasite dışı: projede 4’ten fazla öğrenci",IF(OR(COUNTIF('Öğrenci Listesi'!$A$4:$A$253,$A219)&lt;3,COUNTIF('Öğrenci Listesi'!$A$4:$A$253,$A219)&gt;4),"Grup büyüklüğü 3–4 aralığı dışında",IF($B219="","Öğrenci No eksik",IF($C219="","Ad Soyad eksik",IF($D219="","Ara Rapor puanları eksik",IF($E219="","Ara Sunum puanları eksik",IF($F219="","Süreç Takibi puanları eksik",IF(AND('Danışman Puan Girişi'!$AD219&lt;&gt;"Evet",$G219=""),"Final Raporu puanları eksik",IF($L219="",IF(AND($I219="",$K219=""),"Final Sunumu jüri puanları eksik",IF($I219="","Final Sunumu – Jüri 1 puanları eksik","Final Sunumu – Jüri 2 puanları eksik")),IF(AND('Danışman Puan Girişi'!$AD219="Evet",$R219="Katılmadı"),"Tamamlandı (Final Raporu teslim edilmedi: 0 puan; Final Sunumu'na katılmadı: 0 puan)",IF('Danışman Puan Girişi'!$AD219="Evet","Tamamlandı (Final Raporu teslim edilmedi: 0 puan)",IF($R219="Katılmadı","Tamamlandı (Final Sunumu'na katılmadı: 0 puan)","Tamamlandı")))))))))))))</f>
        <v/>
      </c>
      <c r="O219" s="21" t="str">
        <f aca="false">IF($A219="","",$A219&amp;"#"&amp;$Q219)</f>
        <v/>
      </c>
      <c r="P219" s="21" t="str">
        <f aca="false">IF($A219="","",IFERROR(MATCH($A219,'Jüri Puan Girişi'!$A$6:$A$55,0),""))</f>
        <v/>
      </c>
      <c r="Q219" s="21" t="str">
        <f aca="false">IF($A219="","",COUNTIF('Öğrenci Listesi'!$A$4:$A219,'Öğrenci Listesi'!$A219))</f>
        <v/>
      </c>
      <c r="R219" s="21" t="str">
        <f aca="false">IF(OR($A219="",$P219="",$Q219=""),"",IFERROR(INDEX('Jüri Puan Girişi'!$A$6:$BF$55,$P219,13+($Q219-1)*9+2),""))</f>
        <v/>
      </c>
    </row>
    <row r="220" customFormat="false" ht="19.5" hidden="false" customHeight="true" outlineLevel="0" collapsed="false">
      <c r="A220" s="21" t="str">
        <f aca="false">IF('Öğrenci Listesi'!$A220="","",'Öğrenci Listesi'!$A220)</f>
        <v/>
      </c>
      <c r="B220" s="21" t="str">
        <f aca="false">IF('Öğrenci Listesi'!$A220="","",'Öğrenci Listesi'!$D220)</f>
        <v/>
      </c>
      <c r="C220" s="23" t="str">
        <f aca="false">IF('Öğrenci Listesi'!$A220="","",'Öğrenci Listesi'!$E220)</f>
        <v/>
      </c>
      <c r="D220" s="21" t="str">
        <f aca="false">IF($A220="","",'Danışman Puan Girişi'!$I220)</f>
        <v/>
      </c>
      <c r="E220" s="21" t="str">
        <f aca="false">IF($A220="","",'Danışman Puan Girişi'!$O220)</f>
        <v/>
      </c>
      <c r="F220" s="21" t="str">
        <f aca="false">IF($A220="","",'Danışman Puan Girişi'!$T220)</f>
        <v/>
      </c>
      <c r="G220" s="21" t="str">
        <f aca="false">IF($A220="","",'Danışman Puan Girişi'!$AB220)</f>
        <v/>
      </c>
      <c r="H220" s="21" t="str">
        <f aca="false">IF($A220="","",IF($P220="","",IFERROR(INDEX('Jüri Puan Girişi'!$I$6:$I$55,$P220),"")))</f>
        <v/>
      </c>
      <c r="I220" s="21" t="str">
        <f aca="false">IF(OR($A220="",$P220="",$Q220=""),"",IFERROR(INDEX('Jüri Puan Girişi'!$A$6:$BF$55,$P220,13+($Q220-1)*9+7),""))</f>
        <v/>
      </c>
      <c r="J220" s="21" t="str">
        <f aca="false">IF($A220="","",IF($P220="","",IFERROR(INDEX('Jüri Puan Girişi'!$M$6:$M$55,$P220),"")))</f>
        <v/>
      </c>
      <c r="K220" s="21" t="str">
        <f aca="false">IF(OR($A220="",$P220="",$Q220=""),"",IFERROR(INDEX('Jüri Puan Girişi'!$A$6:$BF$55,$P220,13+($Q220-1)*9+8),""))</f>
        <v/>
      </c>
      <c r="L220" s="21" t="str">
        <f aca="false">IF(OR($A220="",$P220="",$Q220=""),"",IFERROR(INDEX('Jüri Puan Girişi'!$A$6:$BF$55,$P220,13+($Q220-1)*9+9),""))</f>
        <v/>
      </c>
      <c r="M220" s="21" t="str">
        <f aca="false">IF($A220="","",IF(OR($D220="",$E220="",$F220="",$L220="",AND('Danışman Puan Girişi'!$AD220&lt;&gt;"Evet",$G220="")),"",ROUND($D220*Kılavuz!$C$31+$E220*Kılavuz!$C$32+$F220*Kılavuz!$C$33+(IF('Danışman Puan Girişi'!$AD220="Evet",0,$G220))*Kılavuz!$C$34+$L220*Kılavuz!$C$35,2)))</f>
        <v/>
      </c>
      <c r="N220" s="23" t="str">
        <f aca="false">IF($A220="","",IF($Q220&gt;4,"Kapasite dışı: projede 4’ten fazla öğrenci",IF(OR(COUNTIF('Öğrenci Listesi'!$A$4:$A$253,$A220)&lt;3,COUNTIF('Öğrenci Listesi'!$A$4:$A$253,$A220)&gt;4),"Grup büyüklüğü 3–4 aralığı dışında",IF($B220="","Öğrenci No eksik",IF($C220="","Ad Soyad eksik",IF($D220="","Ara Rapor puanları eksik",IF($E220="","Ara Sunum puanları eksik",IF($F220="","Süreç Takibi puanları eksik",IF(AND('Danışman Puan Girişi'!$AD220&lt;&gt;"Evet",$G220=""),"Final Raporu puanları eksik",IF($L220="",IF(AND($I220="",$K220=""),"Final Sunumu jüri puanları eksik",IF($I220="","Final Sunumu – Jüri 1 puanları eksik","Final Sunumu – Jüri 2 puanları eksik")),IF(AND('Danışman Puan Girişi'!$AD220="Evet",$R220="Katılmadı"),"Tamamlandı (Final Raporu teslim edilmedi: 0 puan; Final Sunumu'na katılmadı: 0 puan)",IF('Danışman Puan Girişi'!$AD220="Evet","Tamamlandı (Final Raporu teslim edilmedi: 0 puan)",IF($R220="Katılmadı","Tamamlandı (Final Sunumu'na katılmadı: 0 puan)","Tamamlandı")))))))))))))</f>
        <v/>
      </c>
      <c r="O220" s="21" t="str">
        <f aca="false">IF($A220="","",$A220&amp;"#"&amp;$Q220)</f>
        <v/>
      </c>
      <c r="P220" s="21" t="str">
        <f aca="false">IF($A220="","",IFERROR(MATCH($A220,'Jüri Puan Girişi'!$A$6:$A$55,0),""))</f>
        <v/>
      </c>
      <c r="Q220" s="21" t="str">
        <f aca="false">IF($A220="","",COUNTIF('Öğrenci Listesi'!$A$4:$A220,'Öğrenci Listesi'!$A220))</f>
        <v/>
      </c>
      <c r="R220" s="21" t="str">
        <f aca="false">IF(OR($A220="",$P220="",$Q220=""),"",IFERROR(INDEX('Jüri Puan Girişi'!$A$6:$BF$55,$P220,13+($Q220-1)*9+2),""))</f>
        <v/>
      </c>
    </row>
    <row r="221" customFormat="false" ht="19.5" hidden="false" customHeight="true" outlineLevel="0" collapsed="false">
      <c r="A221" s="21" t="str">
        <f aca="false">IF('Öğrenci Listesi'!$A221="","",'Öğrenci Listesi'!$A221)</f>
        <v/>
      </c>
      <c r="B221" s="21" t="str">
        <f aca="false">IF('Öğrenci Listesi'!$A221="","",'Öğrenci Listesi'!$D221)</f>
        <v/>
      </c>
      <c r="C221" s="23" t="str">
        <f aca="false">IF('Öğrenci Listesi'!$A221="","",'Öğrenci Listesi'!$E221)</f>
        <v/>
      </c>
      <c r="D221" s="21" t="str">
        <f aca="false">IF($A221="","",'Danışman Puan Girişi'!$I221)</f>
        <v/>
      </c>
      <c r="E221" s="21" t="str">
        <f aca="false">IF($A221="","",'Danışman Puan Girişi'!$O221)</f>
        <v/>
      </c>
      <c r="F221" s="21" t="str">
        <f aca="false">IF($A221="","",'Danışman Puan Girişi'!$T221)</f>
        <v/>
      </c>
      <c r="G221" s="21" t="str">
        <f aca="false">IF($A221="","",'Danışman Puan Girişi'!$AB221)</f>
        <v/>
      </c>
      <c r="H221" s="21" t="str">
        <f aca="false">IF($A221="","",IF($P221="","",IFERROR(INDEX('Jüri Puan Girişi'!$I$6:$I$55,$P221),"")))</f>
        <v/>
      </c>
      <c r="I221" s="21" t="str">
        <f aca="false">IF(OR($A221="",$P221="",$Q221=""),"",IFERROR(INDEX('Jüri Puan Girişi'!$A$6:$BF$55,$P221,13+($Q221-1)*9+7),""))</f>
        <v/>
      </c>
      <c r="J221" s="21" t="str">
        <f aca="false">IF($A221="","",IF($P221="","",IFERROR(INDEX('Jüri Puan Girişi'!$M$6:$M$55,$P221),"")))</f>
        <v/>
      </c>
      <c r="K221" s="21" t="str">
        <f aca="false">IF(OR($A221="",$P221="",$Q221=""),"",IFERROR(INDEX('Jüri Puan Girişi'!$A$6:$BF$55,$P221,13+($Q221-1)*9+8),""))</f>
        <v/>
      </c>
      <c r="L221" s="21" t="str">
        <f aca="false">IF(OR($A221="",$P221="",$Q221=""),"",IFERROR(INDEX('Jüri Puan Girişi'!$A$6:$BF$55,$P221,13+($Q221-1)*9+9),""))</f>
        <v/>
      </c>
      <c r="M221" s="21" t="str">
        <f aca="false">IF($A221="","",IF(OR($D221="",$E221="",$F221="",$L221="",AND('Danışman Puan Girişi'!$AD221&lt;&gt;"Evet",$G221="")),"",ROUND($D221*Kılavuz!$C$31+$E221*Kılavuz!$C$32+$F221*Kılavuz!$C$33+(IF('Danışman Puan Girişi'!$AD221="Evet",0,$G221))*Kılavuz!$C$34+$L221*Kılavuz!$C$35,2)))</f>
        <v/>
      </c>
      <c r="N221" s="23" t="str">
        <f aca="false">IF($A221="","",IF($Q221&gt;4,"Kapasite dışı: projede 4’ten fazla öğrenci",IF(OR(COUNTIF('Öğrenci Listesi'!$A$4:$A$253,$A221)&lt;3,COUNTIF('Öğrenci Listesi'!$A$4:$A$253,$A221)&gt;4),"Grup büyüklüğü 3–4 aralığı dışında",IF($B221="","Öğrenci No eksik",IF($C221="","Ad Soyad eksik",IF($D221="","Ara Rapor puanları eksik",IF($E221="","Ara Sunum puanları eksik",IF($F221="","Süreç Takibi puanları eksik",IF(AND('Danışman Puan Girişi'!$AD221&lt;&gt;"Evet",$G221=""),"Final Raporu puanları eksik",IF($L221="",IF(AND($I221="",$K221=""),"Final Sunumu jüri puanları eksik",IF($I221="","Final Sunumu – Jüri 1 puanları eksik","Final Sunumu – Jüri 2 puanları eksik")),IF(AND('Danışman Puan Girişi'!$AD221="Evet",$R221="Katılmadı"),"Tamamlandı (Final Raporu teslim edilmedi: 0 puan; Final Sunumu'na katılmadı: 0 puan)",IF('Danışman Puan Girişi'!$AD221="Evet","Tamamlandı (Final Raporu teslim edilmedi: 0 puan)",IF($R221="Katılmadı","Tamamlandı (Final Sunumu'na katılmadı: 0 puan)","Tamamlandı")))))))))))))</f>
        <v/>
      </c>
      <c r="O221" s="21" t="str">
        <f aca="false">IF($A221="","",$A221&amp;"#"&amp;$Q221)</f>
        <v/>
      </c>
      <c r="P221" s="21" t="str">
        <f aca="false">IF($A221="","",IFERROR(MATCH($A221,'Jüri Puan Girişi'!$A$6:$A$55,0),""))</f>
        <v/>
      </c>
      <c r="Q221" s="21" t="str">
        <f aca="false">IF($A221="","",COUNTIF('Öğrenci Listesi'!$A$4:$A221,'Öğrenci Listesi'!$A221))</f>
        <v/>
      </c>
      <c r="R221" s="21" t="str">
        <f aca="false">IF(OR($A221="",$P221="",$Q221=""),"",IFERROR(INDEX('Jüri Puan Girişi'!$A$6:$BF$55,$P221,13+($Q221-1)*9+2),""))</f>
        <v/>
      </c>
    </row>
    <row r="222" customFormat="false" ht="19.5" hidden="false" customHeight="true" outlineLevel="0" collapsed="false">
      <c r="A222" s="21" t="str">
        <f aca="false">IF('Öğrenci Listesi'!$A222="","",'Öğrenci Listesi'!$A222)</f>
        <v/>
      </c>
      <c r="B222" s="21" t="str">
        <f aca="false">IF('Öğrenci Listesi'!$A222="","",'Öğrenci Listesi'!$D222)</f>
        <v/>
      </c>
      <c r="C222" s="23" t="str">
        <f aca="false">IF('Öğrenci Listesi'!$A222="","",'Öğrenci Listesi'!$E222)</f>
        <v/>
      </c>
      <c r="D222" s="21" t="str">
        <f aca="false">IF($A222="","",'Danışman Puan Girişi'!$I222)</f>
        <v/>
      </c>
      <c r="E222" s="21" t="str">
        <f aca="false">IF($A222="","",'Danışman Puan Girişi'!$O222)</f>
        <v/>
      </c>
      <c r="F222" s="21" t="str">
        <f aca="false">IF($A222="","",'Danışman Puan Girişi'!$T222)</f>
        <v/>
      </c>
      <c r="G222" s="21" t="str">
        <f aca="false">IF($A222="","",'Danışman Puan Girişi'!$AB222)</f>
        <v/>
      </c>
      <c r="H222" s="21" t="str">
        <f aca="false">IF($A222="","",IF($P222="","",IFERROR(INDEX('Jüri Puan Girişi'!$I$6:$I$55,$P222),"")))</f>
        <v/>
      </c>
      <c r="I222" s="21" t="str">
        <f aca="false">IF(OR($A222="",$P222="",$Q222=""),"",IFERROR(INDEX('Jüri Puan Girişi'!$A$6:$BF$55,$P222,13+($Q222-1)*9+7),""))</f>
        <v/>
      </c>
      <c r="J222" s="21" t="str">
        <f aca="false">IF($A222="","",IF($P222="","",IFERROR(INDEX('Jüri Puan Girişi'!$M$6:$M$55,$P222),"")))</f>
        <v/>
      </c>
      <c r="K222" s="21" t="str">
        <f aca="false">IF(OR($A222="",$P222="",$Q222=""),"",IFERROR(INDEX('Jüri Puan Girişi'!$A$6:$BF$55,$P222,13+($Q222-1)*9+8),""))</f>
        <v/>
      </c>
      <c r="L222" s="21" t="str">
        <f aca="false">IF(OR($A222="",$P222="",$Q222=""),"",IFERROR(INDEX('Jüri Puan Girişi'!$A$6:$BF$55,$P222,13+($Q222-1)*9+9),""))</f>
        <v/>
      </c>
      <c r="M222" s="21" t="str">
        <f aca="false">IF($A222="","",IF(OR($D222="",$E222="",$F222="",$L222="",AND('Danışman Puan Girişi'!$AD222&lt;&gt;"Evet",$G222="")),"",ROUND($D222*Kılavuz!$C$31+$E222*Kılavuz!$C$32+$F222*Kılavuz!$C$33+(IF('Danışman Puan Girişi'!$AD222="Evet",0,$G222))*Kılavuz!$C$34+$L222*Kılavuz!$C$35,2)))</f>
        <v/>
      </c>
      <c r="N222" s="23" t="str">
        <f aca="false">IF($A222="","",IF($Q222&gt;4,"Kapasite dışı: projede 4’ten fazla öğrenci",IF(OR(COUNTIF('Öğrenci Listesi'!$A$4:$A$253,$A222)&lt;3,COUNTIF('Öğrenci Listesi'!$A$4:$A$253,$A222)&gt;4),"Grup büyüklüğü 3–4 aralığı dışında",IF($B222="","Öğrenci No eksik",IF($C222="","Ad Soyad eksik",IF($D222="","Ara Rapor puanları eksik",IF($E222="","Ara Sunum puanları eksik",IF($F222="","Süreç Takibi puanları eksik",IF(AND('Danışman Puan Girişi'!$AD222&lt;&gt;"Evet",$G222=""),"Final Raporu puanları eksik",IF($L222="",IF(AND($I222="",$K222=""),"Final Sunumu jüri puanları eksik",IF($I222="","Final Sunumu – Jüri 1 puanları eksik","Final Sunumu – Jüri 2 puanları eksik")),IF(AND('Danışman Puan Girişi'!$AD222="Evet",$R222="Katılmadı"),"Tamamlandı (Final Raporu teslim edilmedi: 0 puan; Final Sunumu'na katılmadı: 0 puan)",IF('Danışman Puan Girişi'!$AD222="Evet","Tamamlandı (Final Raporu teslim edilmedi: 0 puan)",IF($R222="Katılmadı","Tamamlandı (Final Sunumu'na katılmadı: 0 puan)","Tamamlandı")))))))))))))</f>
        <v/>
      </c>
      <c r="O222" s="21" t="str">
        <f aca="false">IF($A222="","",$A222&amp;"#"&amp;$Q222)</f>
        <v/>
      </c>
      <c r="P222" s="21" t="str">
        <f aca="false">IF($A222="","",IFERROR(MATCH($A222,'Jüri Puan Girişi'!$A$6:$A$55,0),""))</f>
        <v/>
      </c>
      <c r="Q222" s="21" t="str">
        <f aca="false">IF($A222="","",COUNTIF('Öğrenci Listesi'!$A$4:$A222,'Öğrenci Listesi'!$A222))</f>
        <v/>
      </c>
      <c r="R222" s="21" t="str">
        <f aca="false">IF(OR($A222="",$P222="",$Q222=""),"",IFERROR(INDEX('Jüri Puan Girişi'!$A$6:$BF$55,$P222,13+($Q222-1)*9+2),""))</f>
        <v/>
      </c>
    </row>
    <row r="223" customFormat="false" ht="19.5" hidden="false" customHeight="true" outlineLevel="0" collapsed="false">
      <c r="A223" s="21" t="str">
        <f aca="false">IF('Öğrenci Listesi'!$A223="","",'Öğrenci Listesi'!$A223)</f>
        <v/>
      </c>
      <c r="B223" s="21" t="str">
        <f aca="false">IF('Öğrenci Listesi'!$A223="","",'Öğrenci Listesi'!$D223)</f>
        <v/>
      </c>
      <c r="C223" s="23" t="str">
        <f aca="false">IF('Öğrenci Listesi'!$A223="","",'Öğrenci Listesi'!$E223)</f>
        <v/>
      </c>
      <c r="D223" s="21" t="str">
        <f aca="false">IF($A223="","",'Danışman Puan Girişi'!$I223)</f>
        <v/>
      </c>
      <c r="E223" s="21" t="str">
        <f aca="false">IF($A223="","",'Danışman Puan Girişi'!$O223)</f>
        <v/>
      </c>
      <c r="F223" s="21" t="str">
        <f aca="false">IF($A223="","",'Danışman Puan Girişi'!$T223)</f>
        <v/>
      </c>
      <c r="G223" s="21" t="str">
        <f aca="false">IF($A223="","",'Danışman Puan Girişi'!$AB223)</f>
        <v/>
      </c>
      <c r="H223" s="21" t="str">
        <f aca="false">IF($A223="","",IF($P223="","",IFERROR(INDEX('Jüri Puan Girişi'!$I$6:$I$55,$P223),"")))</f>
        <v/>
      </c>
      <c r="I223" s="21" t="str">
        <f aca="false">IF(OR($A223="",$P223="",$Q223=""),"",IFERROR(INDEX('Jüri Puan Girişi'!$A$6:$BF$55,$P223,13+($Q223-1)*9+7),""))</f>
        <v/>
      </c>
      <c r="J223" s="21" t="str">
        <f aca="false">IF($A223="","",IF($P223="","",IFERROR(INDEX('Jüri Puan Girişi'!$M$6:$M$55,$P223),"")))</f>
        <v/>
      </c>
      <c r="K223" s="21" t="str">
        <f aca="false">IF(OR($A223="",$P223="",$Q223=""),"",IFERROR(INDEX('Jüri Puan Girişi'!$A$6:$BF$55,$P223,13+($Q223-1)*9+8),""))</f>
        <v/>
      </c>
      <c r="L223" s="21" t="str">
        <f aca="false">IF(OR($A223="",$P223="",$Q223=""),"",IFERROR(INDEX('Jüri Puan Girişi'!$A$6:$BF$55,$P223,13+($Q223-1)*9+9),""))</f>
        <v/>
      </c>
      <c r="M223" s="21" t="str">
        <f aca="false">IF($A223="","",IF(OR($D223="",$E223="",$F223="",$L223="",AND('Danışman Puan Girişi'!$AD223&lt;&gt;"Evet",$G223="")),"",ROUND($D223*Kılavuz!$C$31+$E223*Kılavuz!$C$32+$F223*Kılavuz!$C$33+(IF('Danışman Puan Girişi'!$AD223="Evet",0,$G223))*Kılavuz!$C$34+$L223*Kılavuz!$C$35,2)))</f>
        <v/>
      </c>
      <c r="N223" s="23" t="str">
        <f aca="false">IF($A223="","",IF($Q223&gt;4,"Kapasite dışı: projede 4’ten fazla öğrenci",IF(OR(COUNTIF('Öğrenci Listesi'!$A$4:$A$253,$A223)&lt;3,COUNTIF('Öğrenci Listesi'!$A$4:$A$253,$A223)&gt;4),"Grup büyüklüğü 3–4 aralığı dışında",IF($B223="","Öğrenci No eksik",IF($C223="","Ad Soyad eksik",IF($D223="","Ara Rapor puanları eksik",IF($E223="","Ara Sunum puanları eksik",IF($F223="","Süreç Takibi puanları eksik",IF(AND('Danışman Puan Girişi'!$AD223&lt;&gt;"Evet",$G223=""),"Final Raporu puanları eksik",IF($L223="",IF(AND($I223="",$K223=""),"Final Sunumu jüri puanları eksik",IF($I223="","Final Sunumu – Jüri 1 puanları eksik","Final Sunumu – Jüri 2 puanları eksik")),IF(AND('Danışman Puan Girişi'!$AD223="Evet",$R223="Katılmadı"),"Tamamlandı (Final Raporu teslim edilmedi: 0 puan; Final Sunumu'na katılmadı: 0 puan)",IF('Danışman Puan Girişi'!$AD223="Evet","Tamamlandı (Final Raporu teslim edilmedi: 0 puan)",IF($R223="Katılmadı","Tamamlandı (Final Sunumu'na katılmadı: 0 puan)","Tamamlandı")))))))))))))</f>
        <v/>
      </c>
      <c r="O223" s="21" t="str">
        <f aca="false">IF($A223="","",$A223&amp;"#"&amp;$Q223)</f>
        <v/>
      </c>
      <c r="P223" s="21" t="str">
        <f aca="false">IF($A223="","",IFERROR(MATCH($A223,'Jüri Puan Girişi'!$A$6:$A$55,0),""))</f>
        <v/>
      </c>
      <c r="Q223" s="21" t="str">
        <f aca="false">IF($A223="","",COUNTIF('Öğrenci Listesi'!$A$4:$A223,'Öğrenci Listesi'!$A223))</f>
        <v/>
      </c>
      <c r="R223" s="21" t="str">
        <f aca="false">IF(OR($A223="",$P223="",$Q223=""),"",IFERROR(INDEX('Jüri Puan Girişi'!$A$6:$BF$55,$P223,13+($Q223-1)*9+2),""))</f>
        <v/>
      </c>
    </row>
    <row r="224" customFormat="false" ht="19.5" hidden="false" customHeight="true" outlineLevel="0" collapsed="false">
      <c r="A224" s="21" t="str">
        <f aca="false">IF('Öğrenci Listesi'!$A224="","",'Öğrenci Listesi'!$A224)</f>
        <v/>
      </c>
      <c r="B224" s="21" t="str">
        <f aca="false">IF('Öğrenci Listesi'!$A224="","",'Öğrenci Listesi'!$D224)</f>
        <v/>
      </c>
      <c r="C224" s="23" t="str">
        <f aca="false">IF('Öğrenci Listesi'!$A224="","",'Öğrenci Listesi'!$E224)</f>
        <v/>
      </c>
      <c r="D224" s="21" t="str">
        <f aca="false">IF($A224="","",'Danışman Puan Girişi'!$I224)</f>
        <v/>
      </c>
      <c r="E224" s="21" t="str">
        <f aca="false">IF($A224="","",'Danışman Puan Girişi'!$O224)</f>
        <v/>
      </c>
      <c r="F224" s="21" t="str">
        <f aca="false">IF($A224="","",'Danışman Puan Girişi'!$T224)</f>
        <v/>
      </c>
      <c r="G224" s="21" t="str">
        <f aca="false">IF($A224="","",'Danışman Puan Girişi'!$AB224)</f>
        <v/>
      </c>
      <c r="H224" s="21" t="str">
        <f aca="false">IF($A224="","",IF($P224="","",IFERROR(INDEX('Jüri Puan Girişi'!$I$6:$I$55,$P224),"")))</f>
        <v/>
      </c>
      <c r="I224" s="21" t="str">
        <f aca="false">IF(OR($A224="",$P224="",$Q224=""),"",IFERROR(INDEX('Jüri Puan Girişi'!$A$6:$BF$55,$P224,13+($Q224-1)*9+7),""))</f>
        <v/>
      </c>
      <c r="J224" s="21" t="str">
        <f aca="false">IF($A224="","",IF($P224="","",IFERROR(INDEX('Jüri Puan Girişi'!$M$6:$M$55,$P224),"")))</f>
        <v/>
      </c>
      <c r="K224" s="21" t="str">
        <f aca="false">IF(OR($A224="",$P224="",$Q224=""),"",IFERROR(INDEX('Jüri Puan Girişi'!$A$6:$BF$55,$P224,13+($Q224-1)*9+8),""))</f>
        <v/>
      </c>
      <c r="L224" s="21" t="str">
        <f aca="false">IF(OR($A224="",$P224="",$Q224=""),"",IFERROR(INDEX('Jüri Puan Girişi'!$A$6:$BF$55,$P224,13+($Q224-1)*9+9),""))</f>
        <v/>
      </c>
      <c r="M224" s="21" t="str">
        <f aca="false">IF($A224="","",IF(OR($D224="",$E224="",$F224="",$L224="",AND('Danışman Puan Girişi'!$AD224&lt;&gt;"Evet",$G224="")),"",ROUND($D224*Kılavuz!$C$31+$E224*Kılavuz!$C$32+$F224*Kılavuz!$C$33+(IF('Danışman Puan Girişi'!$AD224="Evet",0,$G224))*Kılavuz!$C$34+$L224*Kılavuz!$C$35,2)))</f>
        <v/>
      </c>
      <c r="N224" s="23" t="str">
        <f aca="false">IF($A224="","",IF($Q224&gt;4,"Kapasite dışı: projede 4’ten fazla öğrenci",IF(OR(COUNTIF('Öğrenci Listesi'!$A$4:$A$253,$A224)&lt;3,COUNTIF('Öğrenci Listesi'!$A$4:$A$253,$A224)&gt;4),"Grup büyüklüğü 3–4 aralığı dışında",IF($B224="","Öğrenci No eksik",IF($C224="","Ad Soyad eksik",IF($D224="","Ara Rapor puanları eksik",IF($E224="","Ara Sunum puanları eksik",IF($F224="","Süreç Takibi puanları eksik",IF(AND('Danışman Puan Girişi'!$AD224&lt;&gt;"Evet",$G224=""),"Final Raporu puanları eksik",IF($L224="",IF(AND($I224="",$K224=""),"Final Sunumu jüri puanları eksik",IF($I224="","Final Sunumu – Jüri 1 puanları eksik","Final Sunumu – Jüri 2 puanları eksik")),IF(AND('Danışman Puan Girişi'!$AD224="Evet",$R224="Katılmadı"),"Tamamlandı (Final Raporu teslim edilmedi: 0 puan; Final Sunumu'na katılmadı: 0 puan)",IF('Danışman Puan Girişi'!$AD224="Evet","Tamamlandı (Final Raporu teslim edilmedi: 0 puan)",IF($R224="Katılmadı","Tamamlandı (Final Sunumu'na katılmadı: 0 puan)","Tamamlandı")))))))))))))</f>
        <v/>
      </c>
      <c r="O224" s="21" t="str">
        <f aca="false">IF($A224="","",$A224&amp;"#"&amp;$Q224)</f>
        <v/>
      </c>
      <c r="P224" s="21" t="str">
        <f aca="false">IF($A224="","",IFERROR(MATCH($A224,'Jüri Puan Girişi'!$A$6:$A$55,0),""))</f>
        <v/>
      </c>
      <c r="Q224" s="21" t="str">
        <f aca="false">IF($A224="","",COUNTIF('Öğrenci Listesi'!$A$4:$A224,'Öğrenci Listesi'!$A224))</f>
        <v/>
      </c>
      <c r="R224" s="21" t="str">
        <f aca="false">IF(OR($A224="",$P224="",$Q224=""),"",IFERROR(INDEX('Jüri Puan Girişi'!$A$6:$BF$55,$P224,13+($Q224-1)*9+2),""))</f>
        <v/>
      </c>
    </row>
    <row r="225" customFormat="false" ht="19.5" hidden="false" customHeight="true" outlineLevel="0" collapsed="false">
      <c r="A225" s="21" t="str">
        <f aca="false">IF('Öğrenci Listesi'!$A225="","",'Öğrenci Listesi'!$A225)</f>
        <v/>
      </c>
      <c r="B225" s="21" t="str">
        <f aca="false">IF('Öğrenci Listesi'!$A225="","",'Öğrenci Listesi'!$D225)</f>
        <v/>
      </c>
      <c r="C225" s="23" t="str">
        <f aca="false">IF('Öğrenci Listesi'!$A225="","",'Öğrenci Listesi'!$E225)</f>
        <v/>
      </c>
      <c r="D225" s="21" t="str">
        <f aca="false">IF($A225="","",'Danışman Puan Girişi'!$I225)</f>
        <v/>
      </c>
      <c r="E225" s="21" t="str">
        <f aca="false">IF($A225="","",'Danışman Puan Girişi'!$O225)</f>
        <v/>
      </c>
      <c r="F225" s="21" t="str">
        <f aca="false">IF($A225="","",'Danışman Puan Girişi'!$T225)</f>
        <v/>
      </c>
      <c r="G225" s="21" t="str">
        <f aca="false">IF($A225="","",'Danışman Puan Girişi'!$AB225)</f>
        <v/>
      </c>
      <c r="H225" s="21" t="str">
        <f aca="false">IF($A225="","",IF($P225="","",IFERROR(INDEX('Jüri Puan Girişi'!$I$6:$I$55,$P225),"")))</f>
        <v/>
      </c>
      <c r="I225" s="21" t="str">
        <f aca="false">IF(OR($A225="",$P225="",$Q225=""),"",IFERROR(INDEX('Jüri Puan Girişi'!$A$6:$BF$55,$P225,13+($Q225-1)*9+7),""))</f>
        <v/>
      </c>
      <c r="J225" s="21" t="str">
        <f aca="false">IF($A225="","",IF($P225="","",IFERROR(INDEX('Jüri Puan Girişi'!$M$6:$M$55,$P225),"")))</f>
        <v/>
      </c>
      <c r="K225" s="21" t="str">
        <f aca="false">IF(OR($A225="",$P225="",$Q225=""),"",IFERROR(INDEX('Jüri Puan Girişi'!$A$6:$BF$55,$P225,13+($Q225-1)*9+8),""))</f>
        <v/>
      </c>
      <c r="L225" s="21" t="str">
        <f aca="false">IF(OR($A225="",$P225="",$Q225=""),"",IFERROR(INDEX('Jüri Puan Girişi'!$A$6:$BF$55,$P225,13+($Q225-1)*9+9),""))</f>
        <v/>
      </c>
      <c r="M225" s="21" t="str">
        <f aca="false">IF($A225="","",IF(OR($D225="",$E225="",$F225="",$L225="",AND('Danışman Puan Girişi'!$AD225&lt;&gt;"Evet",$G225="")),"",ROUND($D225*Kılavuz!$C$31+$E225*Kılavuz!$C$32+$F225*Kılavuz!$C$33+(IF('Danışman Puan Girişi'!$AD225="Evet",0,$G225))*Kılavuz!$C$34+$L225*Kılavuz!$C$35,2)))</f>
        <v/>
      </c>
      <c r="N225" s="23" t="str">
        <f aca="false">IF($A225="","",IF($Q225&gt;4,"Kapasite dışı: projede 4’ten fazla öğrenci",IF(OR(COUNTIF('Öğrenci Listesi'!$A$4:$A$253,$A225)&lt;3,COUNTIF('Öğrenci Listesi'!$A$4:$A$253,$A225)&gt;4),"Grup büyüklüğü 3–4 aralığı dışında",IF($B225="","Öğrenci No eksik",IF($C225="","Ad Soyad eksik",IF($D225="","Ara Rapor puanları eksik",IF($E225="","Ara Sunum puanları eksik",IF($F225="","Süreç Takibi puanları eksik",IF(AND('Danışman Puan Girişi'!$AD225&lt;&gt;"Evet",$G225=""),"Final Raporu puanları eksik",IF($L225="",IF(AND($I225="",$K225=""),"Final Sunumu jüri puanları eksik",IF($I225="","Final Sunumu – Jüri 1 puanları eksik","Final Sunumu – Jüri 2 puanları eksik")),IF(AND('Danışman Puan Girişi'!$AD225="Evet",$R225="Katılmadı"),"Tamamlandı (Final Raporu teslim edilmedi: 0 puan; Final Sunumu'na katılmadı: 0 puan)",IF('Danışman Puan Girişi'!$AD225="Evet","Tamamlandı (Final Raporu teslim edilmedi: 0 puan)",IF($R225="Katılmadı","Tamamlandı (Final Sunumu'na katılmadı: 0 puan)","Tamamlandı")))))))))))))</f>
        <v/>
      </c>
      <c r="O225" s="21" t="str">
        <f aca="false">IF($A225="","",$A225&amp;"#"&amp;$Q225)</f>
        <v/>
      </c>
      <c r="P225" s="21" t="str">
        <f aca="false">IF($A225="","",IFERROR(MATCH($A225,'Jüri Puan Girişi'!$A$6:$A$55,0),""))</f>
        <v/>
      </c>
      <c r="Q225" s="21" t="str">
        <f aca="false">IF($A225="","",COUNTIF('Öğrenci Listesi'!$A$4:$A225,'Öğrenci Listesi'!$A225))</f>
        <v/>
      </c>
      <c r="R225" s="21" t="str">
        <f aca="false">IF(OR($A225="",$P225="",$Q225=""),"",IFERROR(INDEX('Jüri Puan Girişi'!$A$6:$BF$55,$P225,13+($Q225-1)*9+2),""))</f>
        <v/>
      </c>
    </row>
    <row r="226" customFormat="false" ht="19.5" hidden="false" customHeight="true" outlineLevel="0" collapsed="false">
      <c r="A226" s="21" t="str">
        <f aca="false">IF('Öğrenci Listesi'!$A226="","",'Öğrenci Listesi'!$A226)</f>
        <v/>
      </c>
      <c r="B226" s="21" t="str">
        <f aca="false">IF('Öğrenci Listesi'!$A226="","",'Öğrenci Listesi'!$D226)</f>
        <v/>
      </c>
      <c r="C226" s="23" t="str">
        <f aca="false">IF('Öğrenci Listesi'!$A226="","",'Öğrenci Listesi'!$E226)</f>
        <v/>
      </c>
      <c r="D226" s="21" t="str">
        <f aca="false">IF($A226="","",'Danışman Puan Girişi'!$I226)</f>
        <v/>
      </c>
      <c r="E226" s="21" t="str">
        <f aca="false">IF($A226="","",'Danışman Puan Girişi'!$O226)</f>
        <v/>
      </c>
      <c r="F226" s="21" t="str">
        <f aca="false">IF($A226="","",'Danışman Puan Girişi'!$T226)</f>
        <v/>
      </c>
      <c r="G226" s="21" t="str">
        <f aca="false">IF($A226="","",'Danışman Puan Girişi'!$AB226)</f>
        <v/>
      </c>
      <c r="H226" s="21" t="str">
        <f aca="false">IF($A226="","",IF($P226="","",IFERROR(INDEX('Jüri Puan Girişi'!$I$6:$I$55,$P226),"")))</f>
        <v/>
      </c>
      <c r="I226" s="21" t="str">
        <f aca="false">IF(OR($A226="",$P226="",$Q226=""),"",IFERROR(INDEX('Jüri Puan Girişi'!$A$6:$BF$55,$P226,13+($Q226-1)*9+7),""))</f>
        <v/>
      </c>
      <c r="J226" s="21" t="str">
        <f aca="false">IF($A226="","",IF($P226="","",IFERROR(INDEX('Jüri Puan Girişi'!$M$6:$M$55,$P226),"")))</f>
        <v/>
      </c>
      <c r="K226" s="21" t="str">
        <f aca="false">IF(OR($A226="",$P226="",$Q226=""),"",IFERROR(INDEX('Jüri Puan Girişi'!$A$6:$BF$55,$P226,13+($Q226-1)*9+8),""))</f>
        <v/>
      </c>
      <c r="L226" s="21" t="str">
        <f aca="false">IF(OR($A226="",$P226="",$Q226=""),"",IFERROR(INDEX('Jüri Puan Girişi'!$A$6:$BF$55,$P226,13+($Q226-1)*9+9),""))</f>
        <v/>
      </c>
      <c r="M226" s="21" t="str">
        <f aca="false">IF($A226="","",IF(OR($D226="",$E226="",$F226="",$L226="",AND('Danışman Puan Girişi'!$AD226&lt;&gt;"Evet",$G226="")),"",ROUND($D226*Kılavuz!$C$31+$E226*Kılavuz!$C$32+$F226*Kılavuz!$C$33+(IF('Danışman Puan Girişi'!$AD226="Evet",0,$G226))*Kılavuz!$C$34+$L226*Kılavuz!$C$35,2)))</f>
        <v/>
      </c>
      <c r="N226" s="23" t="str">
        <f aca="false">IF($A226="","",IF($Q226&gt;4,"Kapasite dışı: projede 4’ten fazla öğrenci",IF(OR(COUNTIF('Öğrenci Listesi'!$A$4:$A$253,$A226)&lt;3,COUNTIF('Öğrenci Listesi'!$A$4:$A$253,$A226)&gt;4),"Grup büyüklüğü 3–4 aralığı dışında",IF($B226="","Öğrenci No eksik",IF($C226="","Ad Soyad eksik",IF($D226="","Ara Rapor puanları eksik",IF($E226="","Ara Sunum puanları eksik",IF($F226="","Süreç Takibi puanları eksik",IF(AND('Danışman Puan Girişi'!$AD226&lt;&gt;"Evet",$G226=""),"Final Raporu puanları eksik",IF($L226="",IF(AND($I226="",$K226=""),"Final Sunumu jüri puanları eksik",IF($I226="","Final Sunumu – Jüri 1 puanları eksik","Final Sunumu – Jüri 2 puanları eksik")),IF(AND('Danışman Puan Girişi'!$AD226="Evet",$R226="Katılmadı"),"Tamamlandı (Final Raporu teslim edilmedi: 0 puan; Final Sunumu'na katılmadı: 0 puan)",IF('Danışman Puan Girişi'!$AD226="Evet","Tamamlandı (Final Raporu teslim edilmedi: 0 puan)",IF($R226="Katılmadı","Tamamlandı (Final Sunumu'na katılmadı: 0 puan)","Tamamlandı")))))))))))))</f>
        <v/>
      </c>
      <c r="O226" s="21" t="str">
        <f aca="false">IF($A226="","",$A226&amp;"#"&amp;$Q226)</f>
        <v/>
      </c>
      <c r="P226" s="21" t="str">
        <f aca="false">IF($A226="","",IFERROR(MATCH($A226,'Jüri Puan Girişi'!$A$6:$A$55,0),""))</f>
        <v/>
      </c>
      <c r="Q226" s="21" t="str">
        <f aca="false">IF($A226="","",COUNTIF('Öğrenci Listesi'!$A$4:$A226,'Öğrenci Listesi'!$A226))</f>
        <v/>
      </c>
      <c r="R226" s="21" t="str">
        <f aca="false">IF(OR($A226="",$P226="",$Q226=""),"",IFERROR(INDEX('Jüri Puan Girişi'!$A$6:$BF$55,$P226,13+($Q226-1)*9+2),""))</f>
        <v/>
      </c>
    </row>
    <row r="227" customFormat="false" ht="19.5" hidden="false" customHeight="true" outlineLevel="0" collapsed="false">
      <c r="A227" s="21" t="str">
        <f aca="false">IF('Öğrenci Listesi'!$A227="","",'Öğrenci Listesi'!$A227)</f>
        <v/>
      </c>
      <c r="B227" s="21" t="str">
        <f aca="false">IF('Öğrenci Listesi'!$A227="","",'Öğrenci Listesi'!$D227)</f>
        <v/>
      </c>
      <c r="C227" s="23" t="str">
        <f aca="false">IF('Öğrenci Listesi'!$A227="","",'Öğrenci Listesi'!$E227)</f>
        <v/>
      </c>
      <c r="D227" s="21" t="str">
        <f aca="false">IF($A227="","",'Danışman Puan Girişi'!$I227)</f>
        <v/>
      </c>
      <c r="E227" s="21" t="str">
        <f aca="false">IF($A227="","",'Danışman Puan Girişi'!$O227)</f>
        <v/>
      </c>
      <c r="F227" s="21" t="str">
        <f aca="false">IF($A227="","",'Danışman Puan Girişi'!$T227)</f>
        <v/>
      </c>
      <c r="G227" s="21" t="str">
        <f aca="false">IF($A227="","",'Danışman Puan Girişi'!$AB227)</f>
        <v/>
      </c>
      <c r="H227" s="21" t="str">
        <f aca="false">IF($A227="","",IF($P227="","",IFERROR(INDEX('Jüri Puan Girişi'!$I$6:$I$55,$P227),"")))</f>
        <v/>
      </c>
      <c r="I227" s="21" t="str">
        <f aca="false">IF(OR($A227="",$P227="",$Q227=""),"",IFERROR(INDEX('Jüri Puan Girişi'!$A$6:$BF$55,$P227,13+($Q227-1)*9+7),""))</f>
        <v/>
      </c>
      <c r="J227" s="21" t="str">
        <f aca="false">IF($A227="","",IF($P227="","",IFERROR(INDEX('Jüri Puan Girişi'!$M$6:$M$55,$P227),"")))</f>
        <v/>
      </c>
      <c r="K227" s="21" t="str">
        <f aca="false">IF(OR($A227="",$P227="",$Q227=""),"",IFERROR(INDEX('Jüri Puan Girişi'!$A$6:$BF$55,$P227,13+($Q227-1)*9+8),""))</f>
        <v/>
      </c>
      <c r="L227" s="21" t="str">
        <f aca="false">IF(OR($A227="",$P227="",$Q227=""),"",IFERROR(INDEX('Jüri Puan Girişi'!$A$6:$BF$55,$P227,13+($Q227-1)*9+9),""))</f>
        <v/>
      </c>
      <c r="M227" s="21" t="str">
        <f aca="false">IF($A227="","",IF(OR($D227="",$E227="",$F227="",$L227="",AND('Danışman Puan Girişi'!$AD227&lt;&gt;"Evet",$G227="")),"",ROUND($D227*Kılavuz!$C$31+$E227*Kılavuz!$C$32+$F227*Kılavuz!$C$33+(IF('Danışman Puan Girişi'!$AD227="Evet",0,$G227))*Kılavuz!$C$34+$L227*Kılavuz!$C$35,2)))</f>
        <v/>
      </c>
      <c r="N227" s="23" t="str">
        <f aca="false">IF($A227="","",IF($Q227&gt;4,"Kapasite dışı: projede 4’ten fazla öğrenci",IF(OR(COUNTIF('Öğrenci Listesi'!$A$4:$A$253,$A227)&lt;3,COUNTIF('Öğrenci Listesi'!$A$4:$A$253,$A227)&gt;4),"Grup büyüklüğü 3–4 aralığı dışında",IF($B227="","Öğrenci No eksik",IF($C227="","Ad Soyad eksik",IF($D227="","Ara Rapor puanları eksik",IF($E227="","Ara Sunum puanları eksik",IF($F227="","Süreç Takibi puanları eksik",IF(AND('Danışman Puan Girişi'!$AD227&lt;&gt;"Evet",$G227=""),"Final Raporu puanları eksik",IF($L227="",IF(AND($I227="",$K227=""),"Final Sunumu jüri puanları eksik",IF($I227="","Final Sunumu – Jüri 1 puanları eksik","Final Sunumu – Jüri 2 puanları eksik")),IF(AND('Danışman Puan Girişi'!$AD227="Evet",$R227="Katılmadı"),"Tamamlandı (Final Raporu teslim edilmedi: 0 puan; Final Sunumu'na katılmadı: 0 puan)",IF('Danışman Puan Girişi'!$AD227="Evet","Tamamlandı (Final Raporu teslim edilmedi: 0 puan)",IF($R227="Katılmadı","Tamamlandı (Final Sunumu'na katılmadı: 0 puan)","Tamamlandı")))))))))))))</f>
        <v/>
      </c>
      <c r="O227" s="21" t="str">
        <f aca="false">IF($A227="","",$A227&amp;"#"&amp;$Q227)</f>
        <v/>
      </c>
      <c r="P227" s="21" t="str">
        <f aca="false">IF($A227="","",IFERROR(MATCH($A227,'Jüri Puan Girişi'!$A$6:$A$55,0),""))</f>
        <v/>
      </c>
      <c r="Q227" s="21" t="str">
        <f aca="false">IF($A227="","",COUNTIF('Öğrenci Listesi'!$A$4:$A227,'Öğrenci Listesi'!$A227))</f>
        <v/>
      </c>
      <c r="R227" s="21" t="str">
        <f aca="false">IF(OR($A227="",$P227="",$Q227=""),"",IFERROR(INDEX('Jüri Puan Girişi'!$A$6:$BF$55,$P227,13+($Q227-1)*9+2),""))</f>
        <v/>
      </c>
    </row>
    <row r="228" customFormat="false" ht="19.5" hidden="false" customHeight="true" outlineLevel="0" collapsed="false">
      <c r="A228" s="21" t="str">
        <f aca="false">IF('Öğrenci Listesi'!$A228="","",'Öğrenci Listesi'!$A228)</f>
        <v/>
      </c>
      <c r="B228" s="21" t="str">
        <f aca="false">IF('Öğrenci Listesi'!$A228="","",'Öğrenci Listesi'!$D228)</f>
        <v/>
      </c>
      <c r="C228" s="23" t="str">
        <f aca="false">IF('Öğrenci Listesi'!$A228="","",'Öğrenci Listesi'!$E228)</f>
        <v/>
      </c>
      <c r="D228" s="21" t="str">
        <f aca="false">IF($A228="","",'Danışman Puan Girişi'!$I228)</f>
        <v/>
      </c>
      <c r="E228" s="21" t="str">
        <f aca="false">IF($A228="","",'Danışman Puan Girişi'!$O228)</f>
        <v/>
      </c>
      <c r="F228" s="21" t="str">
        <f aca="false">IF($A228="","",'Danışman Puan Girişi'!$T228)</f>
        <v/>
      </c>
      <c r="G228" s="21" t="str">
        <f aca="false">IF($A228="","",'Danışman Puan Girişi'!$AB228)</f>
        <v/>
      </c>
      <c r="H228" s="21" t="str">
        <f aca="false">IF($A228="","",IF($P228="","",IFERROR(INDEX('Jüri Puan Girişi'!$I$6:$I$55,$P228),"")))</f>
        <v/>
      </c>
      <c r="I228" s="21" t="str">
        <f aca="false">IF(OR($A228="",$P228="",$Q228=""),"",IFERROR(INDEX('Jüri Puan Girişi'!$A$6:$BF$55,$P228,13+($Q228-1)*9+7),""))</f>
        <v/>
      </c>
      <c r="J228" s="21" t="str">
        <f aca="false">IF($A228="","",IF($P228="","",IFERROR(INDEX('Jüri Puan Girişi'!$M$6:$M$55,$P228),"")))</f>
        <v/>
      </c>
      <c r="K228" s="21" t="str">
        <f aca="false">IF(OR($A228="",$P228="",$Q228=""),"",IFERROR(INDEX('Jüri Puan Girişi'!$A$6:$BF$55,$P228,13+($Q228-1)*9+8),""))</f>
        <v/>
      </c>
      <c r="L228" s="21" t="str">
        <f aca="false">IF(OR($A228="",$P228="",$Q228=""),"",IFERROR(INDEX('Jüri Puan Girişi'!$A$6:$BF$55,$P228,13+($Q228-1)*9+9),""))</f>
        <v/>
      </c>
      <c r="M228" s="21" t="str">
        <f aca="false">IF($A228="","",IF(OR($D228="",$E228="",$F228="",$L228="",AND('Danışman Puan Girişi'!$AD228&lt;&gt;"Evet",$G228="")),"",ROUND($D228*Kılavuz!$C$31+$E228*Kılavuz!$C$32+$F228*Kılavuz!$C$33+(IF('Danışman Puan Girişi'!$AD228="Evet",0,$G228))*Kılavuz!$C$34+$L228*Kılavuz!$C$35,2)))</f>
        <v/>
      </c>
      <c r="N228" s="23" t="str">
        <f aca="false">IF($A228="","",IF($Q228&gt;4,"Kapasite dışı: projede 4’ten fazla öğrenci",IF(OR(COUNTIF('Öğrenci Listesi'!$A$4:$A$253,$A228)&lt;3,COUNTIF('Öğrenci Listesi'!$A$4:$A$253,$A228)&gt;4),"Grup büyüklüğü 3–4 aralığı dışında",IF($B228="","Öğrenci No eksik",IF($C228="","Ad Soyad eksik",IF($D228="","Ara Rapor puanları eksik",IF($E228="","Ara Sunum puanları eksik",IF($F228="","Süreç Takibi puanları eksik",IF(AND('Danışman Puan Girişi'!$AD228&lt;&gt;"Evet",$G228=""),"Final Raporu puanları eksik",IF($L228="",IF(AND($I228="",$K228=""),"Final Sunumu jüri puanları eksik",IF($I228="","Final Sunumu – Jüri 1 puanları eksik","Final Sunumu – Jüri 2 puanları eksik")),IF(AND('Danışman Puan Girişi'!$AD228="Evet",$R228="Katılmadı"),"Tamamlandı (Final Raporu teslim edilmedi: 0 puan; Final Sunumu'na katılmadı: 0 puan)",IF('Danışman Puan Girişi'!$AD228="Evet","Tamamlandı (Final Raporu teslim edilmedi: 0 puan)",IF($R228="Katılmadı","Tamamlandı (Final Sunumu'na katılmadı: 0 puan)","Tamamlandı")))))))))))))</f>
        <v/>
      </c>
      <c r="O228" s="21" t="str">
        <f aca="false">IF($A228="","",$A228&amp;"#"&amp;$Q228)</f>
        <v/>
      </c>
      <c r="P228" s="21" t="str">
        <f aca="false">IF($A228="","",IFERROR(MATCH($A228,'Jüri Puan Girişi'!$A$6:$A$55,0),""))</f>
        <v/>
      </c>
      <c r="Q228" s="21" t="str">
        <f aca="false">IF($A228="","",COUNTIF('Öğrenci Listesi'!$A$4:$A228,'Öğrenci Listesi'!$A228))</f>
        <v/>
      </c>
      <c r="R228" s="21" t="str">
        <f aca="false">IF(OR($A228="",$P228="",$Q228=""),"",IFERROR(INDEX('Jüri Puan Girişi'!$A$6:$BF$55,$P228,13+($Q228-1)*9+2),""))</f>
        <v/>
      </c>
    </row>
    <row r="229" customFormat="false" ht="19.5" hidden="false" customHeight="true" outlineLevel="0" collapsed="false">
      <c r="A229" s="21" t="str">
        <f aca="false">IF('Öğrenci Listesi'!$A229="","",'Öğrenci Listesi'!$A229)</f>
        <v/>
      </c>
      <c r="B229" s="21" t="str">
        <f aca="false">IF('Öğrenci Listesi'!$A229="","",'Öğrenci Listesi'!$D229)</f>
        <v/>
      </c>
      <c r="C229" s="23" t="str">
        <f aca="false">IF('Öğrenci Listesi'!$A229="","",'Öğrenci Listesi'!$E229)</f>
        <v/>
      </c>
      <c r="D229" s="21" t="str">
        <f aca="false">IF($A229="","",'Danışman Puan Girişi'!$I229)</f>
        <v/>
      </c>
      <c r="E229" s="21" t="str">
        <f aca="false">IF($A229="","",'Danışman Puan Girişi'!$O229)</f>
        <v/>
      </c>
      <c r="F229" s="21" t="str">
        <f aca="false">IF($A229="","",'Danışman Puan Girişi'!$T229)</f>
        <v/>
      </c>
      <c r="G229" s="21" t="str">
        <f aca="false">IF($A229="","",'Danışman Puan Girişi'!$AB229)</f>
        <v/>
      </c>
      <c r="H229" s="21" t="str">
        <f aca="false">IF($A229="","",IF($P229="","",IFERROR(INDEX('Jüri Puan Girişi'!$I$6:$I$55,$P229),"")))</f>
        <v/>
      </c>
      <c r="I229" s="21" t="str">
        <f aca="false">IF(OR($A229="",$P229="",$Q229=""),"",IFERROR(INDEX('Jüri Puan Girişi'!$A$6:$BF$55,$P229,13+($Q229-1)*9+7),""))</f>
        <v/>
      </c>
      <c r="J229" s="21" t="str">
        <f aca="false">IF($A229="","",IF($P229="","",IFERROR(INDEX('Jüri Puan Girişi'!$M$6:$M$55,$P229),"")))</f>
        <v/>
      </c>
      <c r="K229" s="21" t="str">
        <f aca="false">IF(OR($A229="",$P229="",$Q229=""),"",IFERROR(INDEX('Jüri Puan Girişi'!$A$6:$BF$55,$P229,13+($Q229-1)*9+8),""))</f>
        <v/>
      </c>
      <c r="L229" s="21" t="str">
        <f aca="false">IF(OR($A229="",$P229="",$Q229=""),"",IFERROR(INDEX('Jüri Puan Girişi'!$A$6:$BF$55,$P229,13+($Q229-1)*9+9),""))</f>
        <v/>
      </c>
      <c r="M229" s="21" t="str">
        <f aca="false">IF($A229="","",IF(OR($D229="",$E229="",$F229="",$L229="",AND('Danışman Puan Girişi'!$AD229&lt;&gt;"Evet",$G229="")),"",ROUND($D229*Kılavuz!$C$31+$E229*Kılavuz!$C$32+$F229*Kılavuz!$C$33+(IF('Danışman Puan Girişi'!$AD229="Evet",0,$G229))*Kılavuz!$C$34+$L229*Kılavuz!$C$35,2)))</f>
        <v/>
      </c>
      <c r="N229" s="23" t="str">
        <f aca="false">IF($A229="","",IF($Q229&gt;4,"Kapasite dışı: projede 4’ten fazla öğrenci",IF(OR(COUNTIF('Öğrenci Listesi'!$A$4:$A$253,$A229)&lt;3,COUNTIF('Öğrenci Listesi'!$A$4:$A$253,$A229)&gt;4),"Grup büyüklüğü 3–4 aralığı dışında",IF($B229="","Öğrenci No eksik",IF($C229="","Ad Soyad eksik",IF($D229="","Ara Rapor puanları eksik",IF($E229="","Ara Sunum puanları eksik",IF($F229="","Süreç Takibi puanları eksik",IF(AND('Danışman Puan Girişi'!$AD229&lt;&gt;"Evet",$G229=""),"Final Raporu puanları eksik",IF($L229="",IF(AND($I229="",$K229=""),"Final Sunumu jüri puanları eksik",IF($I229="","Final Sunumu – Jüri 1 puanları eksik","Final Sunumu – Jüri 2 puanları eksik")),IF(AND('Danışman Puan Girişi'!$AD229="Evet",$R229="Katılmadı"),"Tamamlandı (Final Raporu teslim edilmedi: 0 puan; Final Sunumu'na katılmadı: 0 puan)",IF('Danışman Puan Girişi'!$AD229="Evet","Tamamlandı (Final Raporu teslim edilmedi: 0 puan)",IF($R229="Katılmadı","Tamamlandı (Final Sunumu'na katılmadı: 0 puan)","Tamamlandı")))))))))))))</f>
        <v/>
      </c>
      <c r="O229" s="21" t="str">
        <f aca="false">IF($A229="","",$A229&amp;"#"&amp;$Q229)</f>
        <v/>
      </c>
      <c r="P229" s="21" t="str">
        <f aca="false">IF($A229="","",IFERROR(MATCH($A229,'Jüri Puan Girişi'!$A$6:$A$55,0),""))</f>
        <v/>
      </c>
      <c r="Q229" s="21" t="str">
        <f aca="false">IF($A229="","",COUNTIF('Öğrenci Listesi'!$A$4:$A229,'Öğrenci Listesi'!$A229))</f>
        <v/>
      </c>
      <c r="R229" s="21" t="str">
        <f aca="false">IF(OR($A229="",$P229="",$Q229=""),"",IFERROR(INDEX('Jüri Puan Girişi'!$A$6:$BF$55,$P229,13+($Q229-1)*9+2),""))</f>
        <v/>
      </c>
    </row>
    <row r="230" customFormat="false" ht="19.5" hidden="false" customHeight="true" outlineLevel="0" collapsed="false">
      <c r="A230" s="21" t="str">
        <f aca="false">IF('Öğrenci Listesi'!$A230="","",'Öğrenci Listesi'!$A230)</f>
        <v/>
      </c>
      <c r="B230" s="21" t="str">
        <f aca="false">IF('Öğrenci Listesi'!$A230="","",'Öğrenci Listesi'!$D230)</f>
        <v/>
      </c>
      <c r="C230" s="23" t="str">
        <f aca="false">IF('Öğrenci Listesi'!$A230="","",'Öğrenci Listesi'!$E230)</f>
        <v/>
      </c>
      <c r="D230" s="21" t="str">
        <f aca="false">IF($A230="","",'Danışman Puan Girişi'!$I230)</f>
        <v/>
      </c>
      <c r="E230" s="21" t="str">
        <f aca="false">IF($A230="","",'Danışman Puan Girişi'!$O230)</f>
        <v/>
      </c>
      <c r="F230" s="21" t="str">
        <f aca="false">IF($A230="","",'Danışman Puan Girişi'!$T230)</f>
        <v/>
      </c>
      <c r="G230" s="21" t="str">
        <f aca="false">IF($A230="","",'Danışman Puan Girişi'!$AB230)</f>
        <v/>
      </c>
      <c r="H230" s="21" t="str">
        <f aca="false">IF($A230="","",IF($P230="","",IFERROR(INDEX('Jüri Puan Girişi'!$I$6:$I$55,$P230),"")))</f>
        <v/>
      </c>
      <c r="I230" s="21" t="str">
        <f aca="false">IF(OR($A230="",$P230="",$Q230=""),"",IFERROR(INDEX('Jüri Puan Girişi'!$A$6:$BF$55,$P230,13+($Q230-1)*9+7),""))</f>
        <v/>
      </c>
      <c r="J230" s="21" t="str">
        <f aca="false">IF($A230="","",IF($P230="","",IFERROR(INDEX('Jüri Puan Girişi'!$M$6:$M$55,$P230),"")))</f>
        <v/>
      </c>
      <c r="K230" s="21" t="str">
        <f aca="false">IF(OR($A230="",$P230="",$Q230=""),"",IFERROR(INDEX('Jüri Puan Girişi'!$A$6:$BF$55,$P230,13+($Q230-1)*9+8),""))</f>
        <v/>
      </c>
      <c r="L230" s="21" t="str">
        <f aca="false">IF(OR($A230="",$P230="",$Q230=""),"",IFERROR(INDEX('Jüri Puan Girişi'!$A$6:$BF$55,$P230,13+($Q230-1)*9+9),""))</f>
        <v/>
      </c>
      <c r="M230" s="21" t="str">
        <f aca="false">IF($A230="","",IF(OR($D230="",$E230="",$F230="",$L230="",AND('Danışman Puan Girişi'!$AD230&lt;&gt;"Evet",$G230="")),"",ROUND($D230*Kılavuz!$C$31+$E230*Kılavuz!$C$32+$F230*Kılavuz!$C$33+(IF('Danışman Puan Girişi'!$AD230="Evet",0,$G230))*Kılavuz!$C$34+$L230*Kılavuz!$C$35,2)))</f>
        <v/>
      </c>
      <c r="N230" s="23" t="str">
        <f aca="false">IF($A230="","",IF($Q230&gt;4,"Kapasite dışı: projede 4’ten fazla öğrenci",IF(OR(COUNTIF('Öğrenci Listesi'!$A$4:$A$253,$A230)&lt;3,COUNTIF('Öğrenci Listesi'!$A$4:$A$253,$A230)&gt;4),"Grup büyüklüğü 3–4 aralığı dışında",IF($B230="","Öğrenci No eksik",IF($C230="","Ad Soyad eksik",IF($D230="","Ara Rapor puanları eksik",IF($E230="","Ara Sunum puanları eksik",IF($F230="","Süreç Takibi puanları eksik",IF(AND('Danışman Puan Girişi'!$AD230&lt;&gt;"Evet",$G230=""),"Final Raporu puanları eksik",IF($L230="",IF(AND($I230="",$K230=""),"Final Sunumu jüri puanları eksik",IF($I230="","Final Sunumu – Jüri 1 puanları eksik","Final Sunumu – Jüri 2 puanları eksik")),IF(AND('Danışman Puan Girişi'!$AD230="Evet",$R230="Katılmadı"),"Tamamlandı (Final Raporu teslim edilmedi: 0 puan; Final Sunumu'na katılmadı: 0 puan)",IF('Danışman Puan Girişi'!$AD230="Evet","Tamamlandı (Final Raporu teslim edilmedi: 0 puan)",IF($R230="Katılmadı","Tamamlandı (Final Sunumu'na katılmadı: 0 puan)","Tamamlandı")))))))))))))</f>
        <v/>
      </c>
      <c r="O230" s="21" t="str">
        <f aca="false">IF($A230="","",$A230&amp;"#"&amp;$Q230)</f>
        <v/>
      </c>
      <c r="P230" s="21" t="str">
        <f aca="false">IF($A230="","",IFERROR(MATCH($A230,'Jüri Puan Girişi'!$A$6:$A$55,0),""))</f>
        <v/>
      </c>
      <c r="Q230" s="21" t="str">
        <f aca="false">IF($A230="","",COUNTIF('Öğrenci Listesi'!$A$4:$A230,'Öğrenci Listesi'!$A230))</f>
        <v/>
      </c>
      <c r="R230" s="21" t="str">
        <f aca="false">IF(OR($A230="",$P230="",$Q230=""),"",IFERROR(INDEX('Jüri Puan Girişi'!$A$6:$BF$55,$P230,13+($Q230-1)*9+2),""))</f>
        <v/>
      </c>
    </row>
    <row r="231" customFormat="false" ht="19.5" hidden="false" customHeight="true" outlineLevel="0" collapsed="false">
      <c r="A231" s="21" t="str">
        <f aca="false">IF('Öğrenci Listesi'!$A231="","",'Öğrenci Listesi'!$A231)</f>
        <v/>
      </c>
      <c r="B231" s="21" t="str">
        <f aca="false">IF('Öğrenci Listesi'!$A231="","",'Öğrenci Listesi'!$D231)</f>
        <v/>
      </c>
      <c r="C231" s="23" t="str">
        <f aca="false">IF('Öğrenci Listesi'!$A231="","",'Öğrenci Listesi'!$E231)</f>
        <v/>
      </c>
      <c r="D231" s="21" t="str">
        <f aca="false">IF($A231="","",'Danışman Puan Girişi'!$I231)</f>
        <v/>
      </c>
      <c r="E231" s="21" t="str">
        <f aca="false">IF($A231="","",'Danışman Puan Girişi'!$O231)</f>
        <v/>
      </c>
      <c r="F231" s="21" t="str">
        <f aca="false">IF($A231="","",'Danışman Puan Girişi'!$T231)</f>
        <v/>
      </c>
      <c r="G231" s="21" t="str">
        <f aca="false">IF($A231="","",'Danışman Puan Girişi'!$AB231)</f>
        <v/>
      </c>
      <c r="H231" s="21" t="str">
        <f aca="false">IF($A231="","",IF($P231="","",IFERROR(INDEX('Jüri Puan Girişi'!$I$6:$I$55,$P231),"")))</f>
        <v/>
      </c>
      <c r="I231" s="21" t="str">
        <f aca="false">IF(OR($A231="",$P231="",$Q231=""),"",IFERROR(INDEX('Jüri Puan Girişi'!$A$6:$BF$55,$P231,13+($Q231-1)*9+7),""))</f>
        <v/>
      </c>
      <c r="J231" s="21" t="str">
        <f aca="false">IF($A231="","",IF($P231="","",IFERROR(INDEX('Jüri Puan Girişi'!$M$6:$M$55,$P231),"")))</f>
        <v/>
      </c>
      <c r="K231" s="21" t="str">
        <f aca="false">IF(OR($A231="",$P231="",$Q231=""),"",IFERROR(INDEX('Jüri Puan Girişi'!$A$6:$BF$55,$P231,13+($Q231-1)*9+8),""))</f>
        <v/>
      </c>
      <c r="L231" s="21" t="str">
        <f aca="false">IF(OR($A231="",$P231="",$Q231=""),"",IFERROR(INDEX('Jüri Puan Girişi'!$A$6:$BF$55,$P231,13+($Q231-1)*9+9),""))</f>
        <v/>
      </c>
      <c r="M231" s="21" t="str">
        <f aca="false">IF($A231="","",IF(OR($D231="",$E231="",$F231="",$L231="",AND('Danışman Puan Girişi'!$AD231&lt;&gt;"Evet",$G231="")),"",ROUND($D231*Kılavuz!$C$31+$E231*Kılavuz!$C$32+$F231*Kılavuz!$C$33+(IF('Danışman Puan Girişi'!$AD231="Evet",0,$G231))*Kılavuz!$C$34+$L231*Kılavuz!$C$35,2)))</f>
        <v/>
      </c>
      <c r="N231" s="23" t="str">
        <f aca="false">IF($A231="","",IF($Q231&gt;4,"Kapasite dışı: projede 4’ten fazla öğrenci",IF(OR(COUNTIF('Öğrenci Listesi'!$A$4:$A$253,$A231)&lt;3,COUNTIF('Öğrenci Listesi'!$A$4:$A$253,$A231)&gt;4),"Grup büyüklüğü 3–4 aralığı dışında",IF($B231="","Öğrenci No eksik",IF($C231="","Ad Soyad eksik",IF($D231="","Ara Rapor puanları eksik",IF($E231="","Ara Sunum puanları eksik",IF($F231="","Süreç Takibi puanları eksik",IF(AND('Danışman Puan Girişi'!$AD231&lt;&gt;"Evet",$G231=""),"Final Raporu puanları eksik",IF($L231="",IF(AND($I231="",$K231=""),"Final Sunumu jüri puanları eksik",IF($I231="","Final Sunumu – Jüri 1 puanları eksik","Final Sunumu – Jüri 2 puanları eksik")),IF(AND('Danışman Puan Girişi'!$AD231="Evet",$R231="Katılmadı"),"Tamamlandı (Final Raporu teslim edilmedi: 0 puan; Final Sunumu'na katılmadı: 0 puan)",IF('Danışman Puan Girişi'!$AD231="Evet","Tamamlandı (Final Raporu teslim edilmedi: 0 puan)",IF($R231="Katılmadı","Tamamlandı (Final Sunumu'na katılmadı: 0 puan)","Tamamlandı")))))))))))))</f>
        <v/>
      </c>
      <c r="O231" s="21" t="str">
        <f aca="false">IF($A231="","",$A231&amp;"#"&amp;$Q231)</f>
        <v/>
      </c>
      <c r="P231" s="21" t="str">
        <f aca="false">IF($A231="","",IFERROR(MATCH($A231,'Jüri Puan Girişi'!$A$6:$A$55,0),""))</f>
        <v/>
      </c>
      <c r="Q231" s="21" t="str">
        <f aca="false">IF($A231="","",COUNTIF('Öğrenci Listesi'!$A$4:$A231,'Öğrenci Listesi'!$A231))</f>
        <v/>
      </c>
      <c r="R231" s="21" t="str">
        <f aca="false">IF(OR($A231="",$P231="",$Q231=""),"",IFERROR(INDEX('Jüri Puan Girişi'!$A$6:$BF$55,$P231,13+($Q231-1)*9+2),""))</f>
        <v/>
      </c>
    </row>
    <row r="232" customFormat="false" ht="19.5" hidden="false" customHeight="true" outlineLevel="0" collapsed="false">
      <c r="A232" s="21" t="str">
        <f aca="false">IF('Öğrenci Listesi'!$A232="","",'Öğrenci Listesi'!$A232)</f>
        <v/>
      </c>
      <c r="B232" s="21" t="str">
        <f aca="false">IF('Öğrenci Listesi'!$A232="","",'Öğrenci Listesi'!$D232)</f>
        <v/>
      </c>
      <c r="C232" s="23" t="str">
        <f aca="false">IF('Öğrenci Listesi'!$A232="","",'Öğrenci Listesi'!$E232)</f>
        <v/>
      </c>
      <c r="D232" s="21" t="str">
        <f aca="false">IF($A232="","",'Danışman Puan Girişi'!$I232)</f>
        <v/>
      </c>
      <c r="E232" s="21" t="str">
        <f aca="false">IF($A232="","",'Danışman Puan Girişi'!$O232)</f>
        <v/>
      </c>
      <c r="F232" s="21" t="str">
        <f aca="false">IF($A232="","",'Danışman Puan Girişi'!$T232)</f>
        <v/>
      </c>
      <c r="G232" s="21" t="str">
        <f aca="false">IF($A232="","",'Danışman Puan Girişi'!$AB232)</f>
        <v/>
      </c>
      <c r="H232" s="21" t="str">
        <f aca="false">IF($A232="","",IF($P232="","",IFERROR(INDEX('Jüri Puan Girişi'!$I$6:$I$55,$P232),"")))</f>
        <v/>
      </c>
      <c r="I232" s="21" t="str">
        <f aca="false">IF(OR($A232="",$P232="",$Q232=""),"",IFERROR(INDEX('Jüri Puan Girişi'!$A$6:$BF$55,$P232,13+($Q232-1)*9+7),""))</f>
        <v/>
      </c>
      <c r="J232" s="21" t="str">
        <f aca="false">IF($A232="","",IF($P232="","",IFERROR(INDEX('Jüri Puan Girişi'!$M$6:$M$55,$P232),"")))</f>
        <v/>
      </c>
      <c r="K232" s="21" t="str">
        <f aca="false">IF(OR($A232="",$P232="",$Q232=""),"",IFERROR(INDEX('Jüri Puan Girişi'!$A$6:$BF$55,$P232,13+($Q232-1)*9+8),""))</f>
        <v/>
      </c>
      <c r="L232" s="21" t="str">
        <f aca="false">IF(OR($A232="",$P232="",$Q232=""),"",IFERROR(INDEX('Jüri Puan Girişi'!$A$6:$BF$55,$P232,13+($Q232-1)*9+9),""))</f>
        <v/>
      </c>
      <c r="M232" s="21" t="str">
        <f aca="false">IF($A232="","",IF(OR($D232="",$E232="",$F232="",$L232="",AND('Danışman Puan Girişi'!$AD232&lt;&gt;"Evet",$G232="")),"",ROUND($D232*Kılavuz!$C$31+$E232*Kılavuz!$C$32+$F232*Kılavuz!$C$33+(IF('Danışman Puan Girişi'!$AD232="Evet",0,$G232))*Kılavuz!$C$34+$L232*Kılavuz!$C$35,2)))</f>
        <v/>
      </c>
      <c r="N232" s="23" t="str">
        <f aca="false">IF($A232="","",IF($Q232&gt;4,"Kapasite dışı: projede 4’ten fazla öğrenci",IF(OR(COUNTIF('Öğrenci Listesi'!$A$4:$A$253,$A232)&lt;3,COUNTIF('Öğrenci Listesi'!$A$4:$A$253,$A232)&gt;4),"Grup büyüklüğü 3–4 aralığı dışında",IF($B232="","Öğrenci No eksik",IF($C232="","Ad Soyad eksik",IF($D232="","Ara Rapor puanları eksik",IF($E232="","Ara Sunum puanları eksik",IF($F232="","Süreç Takibi puanları eksik",IF(AND('Danışman Puan Girişi'!$AD232&lt;&gt;"Evet",$G232=""),"Final Raporu puanları eksik",IF($L232="",IF(AND($I232="",$K232=""),"Final Sunumu jüri puanları eksik",IF($I232="","Final Sunumu – Jüri 1 puanları eksik","Final Sunumu – Jüri 2 puanları eksik")),IF(AND('Danışman Puan Girişi'!$AD232="Evet",$R232="Katılmadı"),"Tamamlandı (Final Raporu teslim edilmedi: 0 puan; Final Sunumu'na katılmadı: 0 puan)",IF('Danışman Puan Girişi'!$AD232="Evet","Tamamlandı (Final Raporu teslim edilmedi: 0 puan)",IF($R232="Katılmadı","Tamamlandı (Final Sunumu'na katılmadı: 0 puan)","Tamamlandı")))))))))))))</f>
        <v/>
      </c>
      <c r="O232" s="21" t="str">
        <f aca="false">IF($A232="","",$A232&amp;"#"&amp;$Q232)</f>
        <v/>
      </c>
      <c r="P232" s="21" t="str">
        <f aca="false">IF($A232="","",IFERROR(MATCH($A232,'Jüri Puan Girişi'!$A$6:$A$55,0),""))</f>
        <v/>
      </c>
      <c r="Q232" s="21" t="str">
        <f aca="false">IF($A232="","",COUNTIF('Öğrenci Listesi'!$A$4:$A232,'Öğrenci Listesi'!$A232))</f>
        <v/>
      </c>
      <c r="R232" s="21" t="str">
        <f aca="false">IF(OR($A232="",$P232="",$Q232=""),"",IFERROR(INDEX('Jüri Puan Girişi'!$A$6:$BF$55,$P232,13+($Q232-1)*9+2),""))</f>
        <v/>
      </c>
    </row>
    <row r="233" customFormat="false" ht="19.5" hidden="false" customHeight="true" outlineLevel="0" collapsed="false">
      <c r="A233" s="21" t="str">
        <f aca="false">IF('Öğrenci Listesi'!$A233="","",'Öğrenci Listesi'!$A233)</f>
        <v/>
      </c>
      <c r="B233" s="21" t="str">
        <f aca="false">IF('Öğrenci Listesi'!$A233="","",'Öğrenci Listesi'!$D233)</f>
        <v/>
      </c>
      <c r="C233" s="23" t="str">
        <f aca="false">IF('Öğrenci Listesi'!$A233="","",'Öğrenci Listesi'!$E233)</f>
        <v/>
      </c>
      <c r="D233" s="21" t="str">
        <f aca="false">IF($A233="","",'Danışman Puan Girişi'!$I233)</f>
        <v/>
      </c>
      <c r="E233" s="21" t="str">
        <f aca="false">IF($A233="","",'Danışman Puan Girişi'!$O233)</f>
        <v/>
      </c>
      <c r="F233" s="21" t="str">
        <f aca="false">IF($A233="","",'Danışman Puan Girişi'!$T233)</f>
        <v/>
      </c>
      <c r="G233" s="21" t="str">
        <f aca="false">IF($A233="","",'Danışman Puan Girişi'!$AB233)</f>
        <v/>
      </c>
      <c r="H233" s="21" t="str">
        <f aca="false">IF($A233="","",IF($P233="","",IFERROR(INDEX('Jüri Puan Girişi'!$I$6:$I$55,$P233),"")))</f>
        <v/>
      </c>
      <c r="I233" s="21" t="str">
        <f aca="false">IF(OR($A233="",$P233="",$Q233=""),"",IFERROR(INDEX('Jüri Puan Girişi'!$A$6:$BF$55,$P233,13+($Q233-1)*9+7),""))</f>
        <v/>
      </c>
      <c r="J233" s="21" t="str">
        <f aca="false">IF($A233="","",IF($P233="","",IFERROR(INDEX('Jüri Puan Girişi'!$M$6:$M$55,$P233),"")))</f>
        <v/>
      </c>
      <c r="K233" s="21" t="str">
        <f aca="false">IF(OR($A233="",$P233="",$Q233=""),"",IFERROR(INDEX('Jüri Puan Girişi'!$A$6:$BF$55,$P233,13+($Q233-1)*9+8),""))</f>
        <v/>
      </c>
      <c r="L233" s="21" t="str">
        <f aca="false">IF(OR($A233="",$P233="",$Q233=""),"",IFERROR(INDEX('Jüri Puan Girişi'!$A$6:$BF$55,$P233,13+($Q233-1)*9+9),""))</f>
        <v/>
      </c>
      <c r="M233" s="21" t="str">
        <f aca="false">IF($A233="","",IF(OR($D233="",$E233="",$F233="",$L233="",AND('Danışman Puan Girişi'!$AD233&lt;&gt;"Evet",$G233="")),"",ROUND($D233*Kılavuz!$C$31+$E233*Kılavuz!$C$32+$F233*Kılavuz!$C$33+(IF('Danışman Puan Girişi'!$AD233="Evet",0,$G233))*Kılavuz!$C$34+$L233*Kılavuz!$C$35,2)))</f>
        <v/>
      </c>
      <c r="N233" s="23" t="str">
        <f aca="false">IF($A233="","",IF($Q233&gt;4,"Kapasite dışı: projede 4’ten fazla öğrenci",IF(OR(COUNTIF('Öğrenci Listesi'!$A$4:$A$253,$A233)&lt;3,COUNTIF('Öğrenci Listesi'!$A$4:$A$253,$A233)&gt;4),"Grup büyüklüğü 3–4 aralığı dışında",IF($B233="","Öğrenci No eksik",IF($C233="","Ad Soyad eksik",IF($D233="","Ara Rapor puanları eksik",IF($E233="","Ara Sunum puanları eksik",IF($F233="","Süreç Takibi puanları eksik",IF(AND('Danışman Puan Girişi'!$AD233&lt;&gt;"Evet",$G233=""),"Final Raporu puanları eksik",IF($L233="",IF(AND($I233="",$K233=""),"Final Sunumu jüri puanları eksik",IF($I233="","Final Sunumu – Jüri 1 puanları eksik","Final Sunumu – Jüri 2 puanları eksik")),IF(AND('Danışman Puan Girişi'!$AD233="Evet",$R233="Katılmadı"),"Tamamlandı (Final Raporu teslim edilmedi: 0 puan; Final Sunumu'na katılmadı: 0 puan)",IF('Danışman Puan Girişi'!$AD233="Evet","Tamamlandı (Final Raporu teslim edilmedi: 0 puan)",IF($R233="Katılmadı","Tamamlandı (Final Sunumu'na katılmadı: 0 puan)","Tamamlandı")))))))))))))</f>
        <v/>
      </c>
      <c r="O233" s="21" t="str">
        <f aca="false">IF($A233="","",$A233&amp;"#"&amp;$Q233)</f>
        <v/>
      </c>
      <c r="P233" s="21" t="str">
        <f aca="false">IF($A233="","",IFERROR(MATCH($A233,'Jüri Puan Girişi'!$A$6:$A$55,0),""))</f>
        <v/>
      </c>
      <c r="Q233" s="21" t="str">
        <f aca="false">IF($A233="","",COUNTIF('Öğrenci Listesi'!$A$4:$A233,'Öğrenci Listesi'!$A233))</f>
        <v/>
      </c>
      <c r="R233" s="21" t="str">
        <f aca="false">IF(OR($A233="",$P233="",$Q233=""),"",IFERROR(INDEX('Jüri Puan Girişi'!$A$6:$BF$55,$P233,13+($Q233-1)*9+2),""))</f>
        <v/>
      </c>
    </row>
    <row r="234" customFormat="false" ht="19.5" hidden="false" customHeight="true" outlineLevel="0" collapsed="false">
      <c r="A234" s="21" t="str">
        <f aca="false">IF('Öğrenci Listesi'!$A234="","",'Öğrenci Listesi'!$A234)</f>
        <v/>
      </c>
      <c r="B234" s="21" t="str">
        <f aca="false">IF('Öğrenci Listesi'!$A234="","",'Öğrenci Listesi'!$D234)</f>
        <v/>
      </c>
      <c r="C234" s="23" t="str">
        <f aca="false">IF('Öğrenci Listesi'!$A234="","",'Öğrenci Listesi'!$E234)</f>
        <v/>
      </c>
      <c r="D234" s="21" t="str">
        <f aca="false">IF($A234="","",'Danışman Puan Girişi'!$I234)</f>
        <v/>
      </c>
      <c r="E234" s="21" t="str">
        <f aca="false">IF($A234="","",'Danışman Puan Girişi'!$O234)</f>
        <v/>
      </c>
      <c r="F234" s="21" t="str">
        <f aca="false">IF($A234="","",'Danışman Puan Girişi'!$T234)</f>
        <v/>
      </c>
      <c r="G234" s="21" t="str">
        <f aca="false">IF($A234="","",'Danışman Puan Girişi'!$AB234)</f>
        <v/>
      </c>
      <c r="H234" s="21" t="str">
        <f aca="false">IF($A234="","",IF($P234="","",IFERROR(INDEX('Jüri Puan Girişi'!$I$6:$I$55,$P234),"")))</f>
        <v/>
      </c>
      <c r="I234" s="21" t="str">
        <f aca="false">IF(OR($A234="",$P234="",$Q234=""),"",IFERROR(INDEX('Jüri Puan Girişi'!$A$6:$BF$55,$P234,13+($Q234-1)*9+7),""))</f>
        <v/>
      </c>
      <c r="J234" s="21" t="str">
        <f aca="false">IF($A234="","",IF($P234="","",IFERROR(INDEX('Jüri Puan Girişi'!$M$6:$M$55,$P234),"")))</f>
        <v/>
      </c>
      <c r="K234" s="21" t="str">
        <f aca="false">IF(OR($A234="",$P234="",$Q234=""),"",IFERROR(INDEX('Jüri Puan Girişi'!$A$6:$BF$55,$P234,13+($Q234-1)*9+8),""))</f>
        <v/>
      </c>
      <c r="L234" s="21" t="str">
        <f aca="false">IF(OR($A234="",$P234="",$Q234=""),"",IFERROR(INDEX('Jüri Puan Girişi'!$A$6:$BF$55,$P234,13+($Q234-1)*9+9),""))</f>
        <v/>
      </c>
      <c r="M234" s="21" t="str">
        <f aca="false">IF($A234="","",IF(OR($D234="",$E234="",$F234="",$L234="",AND('Danışman Puan Girişi'!$AD234&lt;&gt;"Evet",$G234="")),"",ROUND($D234*Kılavuz!$C$31+$E234*Kılavuz!$C$32+$F234*Kılavuz!$C$33+(IF('Danışman Puan Girişi'!$AD234="Evet",0,$G234))*Kılavuz!$C$34+$L234*Kılavuz!$C$35,2)))</f>
        <v/>
      </c>
      <c r="N234" s="23" t="str">
        <f aca="false">IF($A234="","",IF($Q234&gt;4,"Kapasite dışı: projede 4’ten fazla öğrenci",IF(OR(COUNTIF('Öğrenci Listesi'!$A$4:$A$253,$A234)&lt;3,COUNTIF('Öğrenci Listesi'!$A$4:$A$253,$A234)&gt;4),"Grup büyüklüğü 3–4 aralığı dışında",IF($B234="","Öğrenci No eksik",IF($C234="","Ad Soyad eksik",IF($D234="","Ara Rapor puanları eksik",IF($E234="","Ara Sunum puanları eksik",IF($F234="","Süreç Takibi puanları eksik",IF(AND('Danışman Puan Girişi'!$AD234&lt;&gt;"Evet",$G234=""),"Final Raporu puanları eksik",IF($L234="",IF(AND($I234="",$K234=""),"Final Sunumu jüri puanları eksik",IF($I234="","Final Sunumu – Jüri 1 puanları eksik","Final Sunumu – Jüri 2 puanları eksik")),IF(AND('Danışman Puan Girişi'!$AD234="Evet",$R234="Katılmadı"),"Tamamlandı (Final Raporu teslim edilmedi: 0 puan; Final Sunumu'na katılmadı: 0 puan)",IF('Danışman Puan Girişi'!$AD234="Evet","Tamamlandı (Final Raporu teslim edilmedi: 0 puan)",IF($R234="Katılmadı","Tamamlandı (Final Sunumu'na katılmadı: 0 puan)","Tamamlandı")))))))))))))</f>
        <v/>
      </c>
      <c r="O234" s="21" t="str">
        <f aca="false">IF($A234="","",$A234&amp;"#"&amp;$Q234)</f>
        <v/>
      </c>
      <c r="P234" s="21" t="str">
        <f aca="false">IF($A234="","",IFERROR(MATCH($A234,'Jüri Puan Girişi'!$A$6:$A$55,0),""))</f>
        <v/>
      </c>
      <c r="Q234" s="21" t="str">
        <f aca="false">IF($A234="","",COUNTIF('Öğrenci Listesi'!$A$4:$A234,'Öğrenci Listesi'!$A234))</f>
        <v/>
      </c>
      <c r="R234" s="21" t="str">
        <f aca="false">IF(OR($A234="",$P234="",$Q234=""),"",IFERROR(INDEX('Jüri Puan Girişi'!$A$6:$BF$55,$P234,13+($Q234-1)*9+2),""))</f>
        <v/>
      </c>
    </row>
    <row r="235" customFormat="false" ht="19.5" hidden="false" customHeight="true" outlineLevel="0" collapsed="false">
      <c r="A235" s="21" t="str">
        <f aca="false">IF('Öğrenci Listesi'!$A235="","",'Öğrenci Listesi'!$A235)</f>
        <v/>
      </c>
      <c r="B235" s="21" t="str">
        <f aca="false">IF('Öğrenci Listesi'!$A235="","",'Öğrenci Listesi'!$D235)</f>
        <v/>
      </c>
      <c r="C235" s="23" t="str">
        <f aca="false">IF('Öğrenci Listesi'!$A235="","",'Öğrenci Listesi'!$E235)</f>
        <v/>
      </c>
      <c r="D235" s="21" t="str">
        <f aca="false">IF($A235="","",'Danışman Puan Girişi'!$I235)</f>
        <v/>
      </c>
      <c r="E235" s="21" t="str">
        <f aca="false">IF($A235="","",'Danışman Puan Girişi'!$O235)</f>
        <v/>
      </c>
      <c r="F235" s="21" t="str">
        <f aca="false">IF($A235="","",'Danışman Puan Girişi'!$T235)</f>
        <v/>
      </c>
      <c r="G235" s="21" t="str">
        <f aca="false">IF($A235="","",'Danışman Puan Girişi'!$AB235)</f>
        <v/>
      </c>
      <c r="H235" s="21" t="str">
        <f aca="false">IF($A235="","",IF($P235="","",IFERROR(INDEX('Jüri Puan Girişi'!$I$6:$I$55,$P235),"")))</f>
        <v/>
      </c>
      <c r="I235" s="21" t="str">
        <f aca="false">IF(OR($A235="",$P235="",$Q235=""),"",IFERROR(INDEX('Jüri Puan Girişi'!$A$6:$BF$55,$P235,13+($Q235-1)*9+7),""))</f>
        <v/>
      </c>
      <c r="J235" s="21" t="str">
        <f aca="false">IF($A235="","",IF($P235="","",IFERROR(INDEX('Jüri Puan Girişi'!$M$6:$M$55,$P235),"")))</f>
        <v/>
      </c>
      <c r="K235" s="21" t="str">
        <f aca="false">IF(OR($A235="",$P235="",$Q235=""),"",IFERROR(INDEX('Jüri Puan Girişi'!$A$6:$BF$55,$P235,13+($Q235-1)*9+8),""))</f>
        <v/>
      </c>
      <c r="L235" s="21" t="str">
        <f aca="false">IF(OR($A235="",$P235="",$Q235=""),"",IFERROR(INDEX('Jüri Puan Girişi'!$A$6:$BF$55,$P235,13+($Q235-1)*9+9),""))</f>
        <v/>
      </c>
      <c r="M235" s="21" t="str">
        <f aca="false">IF($A235="","",IF(OR($D235="",$E235="",$F235="",$L235="",AND('Danışman Puan Girişi'!$AD235&lt;&gt;"Evet",$G235="")),"",ROUND($D235*Kılavuz!$C$31+$E235*Kılavuz!$C$32+$F235*Kılavuz!$C$33+(IF('Danışman Puan Girişi'!$AD235="Evet",0,$G235))*Kılavuz!$C$34+$L235*Kılavuz!$C$35,2)))</f>
        <v/>
      </c>
      <c r="N235" s="23" t="str">
        <f aca="false">IF($A235="","",IF($Q235&gt;4,"Kapasite dışı: projede 4’ten fazla öğrenci",IF(OR(COUNTIF('Öğrenci Listesi'!$A$4:$A$253,$A235)&lt;3,COUNTIF('Öğrenci Listesi'!$A$4:$A$253,$A235)&gt;4),"Grup büyüklüğü 3–4 aralığı dışında",IF($B235="","Öğrenci No eksik",IF($C235="","Ad Soyad eksik",IF($D235="","Ara Rapor puanları eksik",IF($E235="","Ara Sunum puanları eksik",IF($F235="","Süreç Takibi puanları eksik",IF(AND('Danışman Puan Girişi'!$AD235&lt;&gt;"Evet",$G235=""),"Final Raporu puanları eksik",IF($L235="",IF(AND($I235="",$K235=""),"Final Sunumu jüri puanları eksik",IF($I235="","Final Sunumu – Jüri 1 puanları eksik","Final Sunumu – Jüri 2 puanları eksik")),IF(AND('Danışman Puan Girişi'!$AD235="Evet",$R235="Katılmadı"),"Tamamlandı (Final Raporu teslim edilmedi: 0 puan; Final Sunumu'na katılmadı: 0 puan)",IF('Danışman Puan Girişi'!$AD235="Evet","Tamamlandı (Final Raporu teslim edilmedi: 0 puan)",IF($R235="Katılmadı","Tamamlandı (Final Sunumu'na katılmadı: 0 puan)","Tamamlandı")))))))))))))</f>
        <v/>
      </c>
      <c r="O235" s="21" t="str">
        <f aca="false">IF($A235="","",$A235&amp;"#"&amp;$Q235)</f>
        <v/>
      </c>
      <c r="P235" s="21" t="str">
        <f aca="false">IF($A235="","",IFERROR(MATCH($A235,'Jüri Puan Girişi'!$A$6:$A$55,0),""))</f>
        <v/>
      </c>
      <c r="Q235" s="21" t="str">
        <f aca="false">IF($A235="","",COUNTIF('Öğrenci Listesi'!$A$4:$A235,'Öğrenci Listesi'!$A235))</f>
        <v/>
      </c>
      <c r="R235" s="21" t="str">
        <f aca="false">IF(OR($A235="",$P235="",$Q235=""),"",IFERROR(INDEX('Jüri Puan Girişi'!$A$6:$BF$55,$P235,13+($Q235-1)*9+2),""))</f>
        <v/>
      </c>
    </row>
    <row r="236" customFormat="false" ht="19.5" hidden="false" customHeight="true" outlineLevel="0" collapsed="false">
      <c r="A236" s="21" t="str">
        <f aca="false">IF('Öğrenci Listesi'!$A236="","",'Öğrenci Listesi'!$A236)</f>
        <v/>
      </c>
      <c r="B236" s="21" t="str">
        <f aca="false">IF('Öğrenci Listesi'!$A236="","",'Öğrenci Listesi'!$D236)</f>
        <v/>
      </c>
      <c r="C236" s="23" t="str">
        <f aca="false">IF('Öğrenci Listesi'!$A236="","",'Öğrenci Listesi'!$E236)</f>
        <v/>
      </c>
      <c r="D236" s="21" t="str">
        <f aca="false">IF($A236="","",'Danışman Puan Girişi'!$I236)</f>
        <v/>
      </c>
      <c r="E236" s="21" t="str">
        <f aca="false">IF($A236="","",'Danışman Puan Girişi'!$O236)</f>
        <v/>
      </c>
      <c r="F236" s="21" t="str">
        <f aca="false">IF($A236="","",'Danışman Puan Girişi'!$T236)</f>
        <v/>
      </c>
      <c r="G236" s="21" t="str">
        <f aca="false">IF($A236="","",'Danışman Puan Girişi'!$AB236)</f>
        <v/>
      </c>
      <c r="H236" s="21" t="str">
        <f aca="false">IF($A236="","",IF($P236="","",IFERROR(INDEX('Jüri Puan Girişi'!$I$6:$I$55,$P236),"")))</f>
        <v/>
      </c>
      <c r="I236" s="21" t="str">
        <f aca="false">IF(OR($A236="",$P236="",$Q236=""),"",IFERROR(INDEX('Jüri Puan Girişi'!$A$6:$BF$55,$P236,13+($Q236-1)*9+7),""))</f>
        <v/>
      </c>
      <c r="J236" s="21" t="str">
        <f aca="false">IF($A236="","",IF($P236="","",IFERROR(INDEX('Jüri Puan Girişi'!$M$6:$M$55,$P236),"")))</f>
        <v/>
      </c>
      <c r="K236" s="21" t="str">
        <f aca="false">IF(OR($A236="",$P236="",$Q236=""),"",IFERROR(INDEX('Jüri Puan Girişi'!$A$6:$BF$55,$P236,13+($Q236-1)*9+8),""))</f>
        <v/>
      </c>
      <c r="L236" s="21" t="str">
        <f aca="false">IF(OR($A236="",$P236="",$Q236=""),"",IFERROR(INDEX('Jüri Puan Girişi'!$A$6:$BF$55,$P236,13+($Q236-1)*9+9),""))</f>
        <v/>
      </c>
      <c r="M236" s="21" t="str">
        <f aca="false">IF($A236="","",IF(OR($D236="",$E236="",$F236="",$L236="",AND('Danışman Puan Girişi'!$AD236&lt;&gt;"Evet",$G236="")),"",ROUND($D236*Kılavuz!$C$31+$E236*Kılavuz!$C$32+$F236*Kılavuz!$C$33+(IF('Danışman Puan Girişi'!$AD236="Evet",0,$G236))*Kılavuz!$C$34+$L236*Kılavuz!$C$35,2)))</f>
        <v/>
      </c>
      <c r="N236" s="23" t="str">
        <f aca="false">IF($A236="","",IF($Q236&gt;4,"Kapasite dışı: projede 4’ten fazla öğrenci",IF(OR(COUNTIF('Öğrenci Listesi'!$A$4:$A$253,$A236)&lt;3,COUNTIF('Öğrenci Listesi'!$A$4:$A$253,$A236)&gt;4),"Grup büyüklüğü 3–4 aralığı dışında",IF($B236="","Öğrenci No eksik",IF($C236="","Ad Soyad eksik",IF($D236="","Ara Rapor puanları eksik",IF($E236="","Ara Sunum puanları eksik",IF($F236="","Süreç Takibi puanları eksik",IF(AND('Danışman Puan Girişi'!$AD236&lt;&gt;"Evet",$G236=""),"Final Raporu puanları eksik",IF($L236="",IF(AND($I236="",$K236=""),"Final Sunumu jüri puanları eksik",IF($I236="","Final Sunumu – Jüri 1 puanları eksik","Final Sunumu – Jüri 2 puanları eksik")),IF(AND('Danışman Puan Girişi'!$AD236="Evet",$R236="Katılmadı"),"Tamamlandı (Final Raporu teslim edilmedi: 0 puan; Final Sunumu'na katılmadı: 0 puan)",IF('Danışman Puan Girişi'!$AD236="Evet","Tamamlandı (Final Raporu teslim edilmedi: 0 puan)",IF($R236="Katılmadı","Tamamlandı (Final Sunumu'na katılmadı: 0 puan)","Tamamlandı")))))))))))))</f>
        <v/>
      </c>
      <c r="O236" s="21" t="str">
        <f aca="false">IF($A236="","",$A236&amp;"#"&amp;$Q236)</f>
        <v/>
      </c>
      <c r="P236" s="21" t="str">
        <f aca="false">IF($A236="","",IFERROR(MATCH($A236,'Jüri Puan Girişi'!$A$6:$A$55,0),""))</f>
        <v/>
      </c>
      <c r="Q236" s="21" t="str">
        <f aca="false">IF($A236="","",COUNTIF('Öğrenci Listesi'!$A$4:$A236,'Öğrenci Listesi'!$A236))</f>
        <v/>
      </c>
      <c r="R236" s="21" t="str">
        <f aca="false">IF(OR($A236="",$P236="",$Q236=""),"",IFERROR(INDEX('Jüri Puan Girişi'!$A$6:$BF$55,$P236,13+($Q236-1)*9+2),""))</f>
        <v/>
      </c>
    </row>
    <row r="237" customFormat="false" ht="19.5" hidden="false" customHeight="true" outlineLevel="0" collapsed="false">
      <c r="A237" s="21" t="str">
        <f aca="false">IF('Öğrenci Listesi'!$A237="","",'Öğrenci Listesi'!$A237)</f>
        <v/>
      </c>
      <c r="B237" s="21" t="str">
        <f aca="false">IF('Öğrenci Listesi'!$A237="","",'Öğrenci Listesi'!$D237)</f>
        <v/>
      </c>
      <c r="C237" s="23" t="str">
        <f aca="false">IF('Öğrenci Listesi'!$A237="","",'Öğrenci Listesi'!$E237)</f>
        <v/>
      </c>
      <c r="D237" s="21" t="str">
        <f aca="false">IF($A237="","",'Danışman Puan Girişi'!$I237)</f>
        <v/>
      </c>
      <c r="E237" s="21" t="str">
        <f aca="false">IF($A237="","",'Danışman Puan Girişi'!$O237)</f>
        <v/>
      </c>
      <c r="F237" s="21" t="str">
        <f aca="false">IF($A237="","",'Danışman Puan Girişi'!$T237)</f>
        <v/>
      </c>
      <c r="G237" s="21" t="str">
        <f aca="false">IF($A237="","",'Danışman Puan Girişi'!$AB237)</f>
        <v/>
      </c>
      <c r="H237" s="21" t="str">
        <f aca="false">IF($A237="","",IF($P237="","",IFERROR(INDEX('Jüri Puan Girişi'!$I$6:$I$55,$P237),"")))</f>
        <v/>
      </c>
      <c r="I237" s="21" t="str">
        <f aca="false">IF(OR($A237="",$P237="",$Q237=""),"",IFERROR(INDEX('Jüri Puan Girişi'!$A$6:$BF$55,$P237,13+($Q237-1)*9+7),""))</f>
        <v/>
      </c>
      <c r="J237" s="21" t="str">
        <f aca="false">IF($A237="","",IF($P237="","",IFERROR(INDEX('Jüri Puan Girişi'!$M$6:$M$55,$P237),"")))</f>
        <v/>
      </c>
      <c r="K237" s="21" t="str">
        <f aca="false">IF(OR($A237="",$P237="",$Q237=""),"",IFERROR(INDEX('Jüri Puan Girişi'!$A$6:$BF$55,$P237,13+($Q237-1)*9+8),""))</f>
        <v/>
      </c>
      <c r="L237" s="21" t="str">
        <f aca="false">IF(OR($A237="",$P237="",$Q237=""),"",IFERROR(INDEX('Jüri Puan Girişi'!$A$6:$BF$55,$P237,13+($Q237-1)*9+9),""))</f>
        <v/>
      </c>
      <c r="M237" s="21" t="str">
        <f aca="false">IF($A237="","",IF(OR($D237="",$E237="",$F237="",$L237="",AND('Danışman Puan Girişi'!$AD237&lt;&gt;"Evet",$G237="")),"",ROUND($D237*Kılavuz!$C$31+$E237*Kılavuz!$C$32+$F237*Kılavuz!$C$33+(IF('Danışman Puan Girişi'!$AD237="Evet",0,$G237))*Kılavuz!$C$34+$L237*Kılavuz!$C$35,2)))</f>
        <v/>
      </c>
      <c r="N237" s="23" t="str">
        <f aca="false">IF($A237="","",IF($Q237&gt;4,"Kapasite dışı: projede 4’ten fazla öğrenci",IF(OR(COUNTIF('Öğrenci Listesi'!$A$4:$A$253,$A237)&lt;3,COUNTIF('Öğrenci Listesi'!$A$4:$A$253,$A237)&gt;4),"Grup büyüklüğü 3–4 aralığı dışında",IF($B237="","Öğrenci No eksik",IF($C237="","Ad Soyad eksik",IF($D237="","Ara Rapor puanları eksik",IF($E237="","Ara Sunum puanları eksik",IF($F237="","Süreç Takibi puanları eksik",IF(AND('Danışman Puan Girişi'!$AD237&lt;&gt;"Evet",$G237=""),"Final Raporu puanları eksik",IF($L237="",IF(AND($I237="",$K237=""),"Final Sunumu jüri puanları eksik",IF($I237="","Final Sunumu – Jüri 1 puanları eksik","Final Sunumu – Jüri 2 puanları eksik")),IF(AND('Danışman Puan Girişi'!$AD237="Evet",$R237="Katılmadı"),"Tamamlandı (Final Raporu teslim edilmedi: 0 puan; Final Sunumu'na katılmadı: 0 puan)",IF('Danışman Puan Girişi'!$AD237="Evet","Tamamlandı (Final Raporu teslim edilmedi: 0 puan)",IF($R237="Katılmadı","Tamamlandı (Final Sunumu'na katılmadı: 0 puan)","Tamamlandı")))))))))))))</f>
        <v/>
      </c>
      <c r="O237" s="21" t="str">
        <f aca="false">IF($A237="","",$A237&amp;"#"&amp;$Q237)</f>
        <v/>
      </c>
      <c r="P237" s="21" t="str">
        <f aca="false">IF($A237="","",IFERROR(MATCH($A237,'Jüri Puan Girişi'!$A$6:$A$55,0),""))</f>
        <v/>
      </c>
      <c r="Q237" s="21" t="str">
        <f aca="false">IF($A237="","",COUNTIF('Öğrenci Listesi'!$A$4:$A237,'Öğrenci Listesi'!$A237))</f>
        <v/>
      </c>
      <c r="R237" s="21" t="str">
        <f aca="false">IF(OR($A237="",$P237="",$Q237=""),"",IFERROR(INDEX('Jüri Puan Girişi'!$A$6:$BF$55,$P237,13+($Q237-1)*9+2),""))</f>
        <v/>
      </c>
    </row>
    <row r="238" customFormat="false" ht="19.5" hidden="false" customHeight="true" outlineLevel="0" collapsed="false">
      <c r="A238" s="21" t="str">
        <f aca="false">IF('Öğrenci Listesi'!$A238="","",'Öğrenci Listesi'!$A238)</f>
        <v/>
      </c>
      <c r="B238" s="21" t="str">
        <f aca="false">IF('Öğrenci Listesi'!$A238="","",'Öğrenci Listesi'!$D238)</f>
        <v/>
      </c>
      <c r="C238" s="23" t="str">
        <f aca="false">IF('Öğrenci Listesi'!$A238="","",'Öğrenci Listesi'!$E238)</f>
        <v/>
      </c>
      <c r="D238" s="21" t="str">
        <f aca="false">IF($A238="","",'Danışman Puan Girişi'!$I238)</f>
        <v/>
      </c>
      <c r="E238" s="21" t="str">
        <f aca="false">IF($A238="","",'Danışman Puan Girişi'!$O238)</f>
        <v/>
      </c>
      <c r="F238" s="21" t="str">
        <f aca="false">IF($A238="","",'Danışman Puan Girişi'!$T238)</f>
        <v/>
      </c>
      <c r="G238" s="21" t="str">
        <f aca="false">IF($A238="","",'Danışman Puan Girişi'!$AB238)</f>
        <v/>
      </c>
      <c r="H238" s="21" t="str">
        <f aca="false">IF($A238="","",IF($P238="","",IFERROR(INDEX('Jüri Puan Girişi'!$I$6:$I$55,$P238),"")))</f>
        <v/>
      </c>
      <c r="I238" s="21" t="str">
        <f aca="false">IF(OR($A238="",$P238="",$Q238=""),"",IFERROR(INDEX('Jüri Puan Girişi'!$A$6:$BF$55,$P238,13+($Q238-1)*9+7),""))</f>
        <v/>
      </c>
      <c r="J238" s="21" t="str">
        <f aca="false">IF($A238="","",IF($P238="","",IFERROR(INDEX('Jüri Puan Girişi'!$M$6:$M$55,$P238),"")))</f>
        <v/>
      </c>
      <c r="K238" s="21" t="str">
        <f aca="false">IF(OR($A238="",$P238="",$Q238=""),"",IFERROR(INDEX('Jüri Puan Girişi'!$A$6:$BF$55,$P238,13+($Q238-1)*9+8),""))</f>
        <v/>
      </c>
      <c r="L238" s="21" t="str">
        <f aca="false">IF(OR($A238="",$P238="",$Q238=""),"",IFERROR(INDEX('Jüri Puan Girişi'!$A$6:$BF$55,$P238,13+($Q238-1)*9+9),""))</f>
        <v/>
      </c>
      <c r="M238" s="21" t="str">
        <f aca="false">IF($A238="","",IF(OR($D238="",$E238="",$F238="",$L238="",AND('Danışman Puan Girişi'!$AD238&lt;&gt;"Evet",$G238="")),"",ROUND($D238*Kılavuz!$C$31+$E238*Kılavuz!$C$32+$F238*Kılavuz!$C$33+(IF('Danışman Puan Girişi'!$AD238="Evet",0,$G238))*Kılavuz!$C$34+$L238*Kılavuz!$C$35,2)))</f>
        <v/>
      </c>
      <c r="N238" s="23" t="str">
        <f aca="false">IF($A238="","",IF($Q238&gt;4,"Kapasite dışı: projede 4’ten fazla öğrenci",IF(OR(COUNTIF('Öğrenci Listesi'!$A$4:$A$253,$A238)&lt;3,COUNTIF('Öğrenci Listesi'!$A$4:$A$253,$A238)&gt;4),"Grup büyüklüğü 3–4 aralığı dışında",IF($B238="","Öğrenci No eksik",IF($C238="","Ad Soyad eksik",IF($D238="","Ara Rapor puanları eksik",IF($E238="","Ara Sunum puanları eksik",IF($F238="","Süreç Takibi puanları eksik",IF(AND('Danışman Puan Girişi'!$AD238&lt;&gt;"Evet",$G238=""),"Final Raporu puanları eksik",IF($L238="",IF(AND($I238="",$K238=""),"Final Sunumu jüri puanları eksik",IF($I238="","Final Sunumu – Jüri 1 puanları eksik","Final Sunumu – Jüri 2 puanları eksik")),IF(AND('Danışman Puan Girişi'!$AD238="Evet",$R238="Katılmadı"),"Tamamlandı (Final Raporu teslim edilmedi: 0 puan; Final Sunumu'na katılmadı: 0 puan)",IF('Danışman Puan Girişi'!$AD238="Evet","Tamamlandı (Final Raporu teslim edilmedi: 0 puan)",IF($R238="Katılmadı","Tamamlandı (Final Sunumu'na katılmadı: 0 puan)","Tamamlandı")))))))))))))</f>
        <v/>
      </c>
      <c r="O238" s="21" t="str">
        <f aca="false">IF($A238="","",$A238&amp;"#"&amp;$Q238)</f>
        <v/>
      </c>
      <c r="P238" s="21" t="str">
        <f aca="false">IF($A238="","",IFERROR(MATCH($A238,'Jüri Puan Girişi'!$A$6:$A$55,0),""))</f>
        <v/>
      </c>
      <c r="Q238" s="21" t="str">
        <f aca="false">IF($A238="","",COUNTIF('Öğrenci Listesi'!$A$4:$A238,'Öğrenci Listesi'!$A238))</f>
        <v/>
      </c>
      <c r="R238" s="21" t="str">
        <f aca="false">IF(OR($A238="",$P238="",$Q238=""),"",IFERROR(INDEX('Jüri Puan Girişi'!$A$6:$BF$55,$P238,13+($Q238-1)*9+2),""))</f>
        <v/>
      </c>
    </row>
    <row r="239" customFormat="false" ht="19.5" hidden="false" customHeight="true" outlineLevel="0" collapsed="false">
      <c r="A239" s="21" t="str">
        <f aca="false">IF('Öğrenci Listesi'!$A239="","",'Öğrenci Listesi'!$A239)</f>
        <v/>
      </c>
      <c r="B239" s="21" t="str">
        <f aca="false">IF('Öğrenci Listesi'!$A239="","",'Öğrenci Listesi'!$D239)</f>
        <v/>
      </c>
      <c r="C239" s="23" t="str">
        <f aca="false">IF('Öğrenci Listesi'!$A239="","",'Öğrenci Listesi'!$E239)</f>
        <v/>
      </c>
      <c r="D239" s="21" t="str">
        <f aca="false">IF($A239="","",'Danışman Puan Girişi'!$I239)</f>
        <v/>
      </c>
      <c r="E239" s="21" t="str">
        <f aca="false">IF($A239="","",'Danışman Puan Girişi'!$O239)</f>
        <v/>
      </c>
      <c r="F239" s="21" t="str">
        <f aca="false">IF($A239="","",'Danışman Puan Girişi'!$T239)</f>
        <v/>
      </c>
      <c r="G239" s="21" t="str">
        <f aca="false">IF($A239="","",'Danışman Puan Girişi'!$AB239)</f>
        <v/>
      </c>
      <c r="H239" s="21" t="str">
        <f aca="false">IF($A239="","",IF($P239="","",IFERROR(INDEX('Jüri Puan Girişi'!$I$6:$I$55,$P239),"")))</f>
        <v/>
      </c>
      <c r="I239" s="21" t="str">
        <f aca="false">IF(OR($A239="",$P239="",$Q239=""),"",IFERROR(INDEX('Jüri Puan Girişi'!$A$6:$BF$55,$P239,13+($Q239-1)*9+7),""))</f>
        <v/>
      </c>
      <c r="J239" s="21" t="str">
        <f aca="false">IF($A239="","",IF($P239="","",IFERROR(INDEX('Jüri Puan Girişi'!$M$6:$M$55,$P239),"")))</f>
        <v/>
      </c>
      <c r="K239" s="21" t="str">
        <f aca="false">IF(OR($A239="",$P239="",$Q239=""),"",IFERROR(INDEX('Jüri Puan Girişi'!$A$6:$BF$55,$P239,13+($Q239-1)*9+8),""))</f>
        <v/>
      </c>
      <c r="L239" s="21" t="str">
        <f aca="false">IF(OR($A239="",$P239="",$Q239=""),"",IFERROR(INDEX('Jüri Puan Girişi'!$A$6:$BF$55,$P239,13+($Q239-1)*9+9),""))</f>
        <v/>
      </c>
      <c r="M239" s="21" t="str">
        <f aca="false">IF($A239="","",IF(OR($D239="",$E239="",$F239="",$L239="",AND('Danışman Puan Girişi'!$AD239&lt;&gt;"Evet",$G239="")),"",ROUND($D239*Kılavuz!$C$31+$E239*Kılavuz!$C$32+$F239*Kılavuz!$C$33+(IF('Danışman Puan Girişi'!$AD239="Evet",0,$G239))*Kılavuz!$C$34+$L239*Kılavuz!$C$35,2)))</f>
        <v/>
      </c>
      <c r="N239" s="23" t="str">
        <f aca="false">IF($A239="","",IF($Q239&gt;4,"Kapasite dışı: projede 4’ten fazla öğrenci",IF(OR(COUNTIF('Öğrenci Listesi'!$A$4:$A$253,$A239)&lt;3,COUNTIF('Öğrenci Listesi'!$A$4:$A$253,$A239)&gt;4),"Grup büyüklüğü 3–4 aralığı dışında",IF($B239="","Öğrenci No eksik",IF($C239="","Ad Soyad eksik",IF($D239="","Ara Rapor puanları eksik",IF($E239="","Ara Sunum puanları eksik",IF($F239="","Süreç Takibi puanları eksik",IF(AND('Danışman Puan Girişi'!$AD239&lt;&gt;"Evet",$G239=""),"Final Raporu puanları eksik",IF($L239="",IF(AND($I239="",$K239=""),"Final Sunumu jüri puanları eksik",IF($I239="","Final Sunumu – Jüri 1 puanları eksik","Final Sunumu – Jüri 2 puanları eksik")),IF(AND('Danışman Puan Girişi'!$AD239="Evet",$R239="Katılmadı"),"Tamamlandı (Final Raporu teslim edilmedi: 0 puan; Final Sunumu'na katılmadı: 0 puan)",IF('Danışman Puan Girişi'!$AD239="Evet","Tamamlandı (Final Raporu teslim edilmedi: 0 puan)",IF($R239="Katılmadı","Tamamlandı (Final Sunumu'na katılmadı: 0 puan)","Tamamlandı")))))))))))))</f>
        <v/>
      </c>
      <c r="O239" s="21" t="str">
        <f aca="false">IF($A239="","",$A239&amp;"#"&amp;$Q239)</f>
        <v/>
      </c>
      <c r="P239" s="21" t="str">
        <f aca="false">IF($A239="","",IFERROR(MATCH($A239,'Jüri Puan Girişi'!$A$6:$A$55,0),""))</f>
        <v/>
      </c>
      <c r="Q239" s="21" t="str">
        <f aca="false">IF($A239="","",COUNTIF('Öğrenci Listesi'!$A$4:$A239,'Öğrenci Listesi'!$A239))</f>
        <v/>
      </c>
      <c r="R239" s="21" t="str">
        <f aca="false">IF(OR($A239="",$P239="",$Q239=""),"",IFERROR(INDEX('Jüri Puan Girişi'!$A$6:$BF$55,$P239,13+($Q239-1)*9+2),""))</f>
        <v/>
      </c>
    </row>
    <row r="240" customFormat="false" ht="19.5" hidden="false" customHeight="true" outlineLevel="0" collapsed="false">
      <c r="A240" s="21" t="str">
        <f aca="false">IF('Öğrenci Listesi'!$A240="","",'Öğrenci Listesi'!$A240)</f>
        <v/>
      </c>
      <c r="B240" s="21" t="str">
        <f aca="false">IF('Öğrenci Listesi'!$A240="","",'Öğrenci Listesi'!$D240)</f>
        <v/>
      </c>
      <c r="C240" s="23" t="str">
        <f aca="false">IF('Öğrenci Listesi'!$A240="","",'Öğrenci Listesi'!$E240)</f>
        <v/>
      </c>
      <c r="D240" s="21" t="str">
        <f aca="false">IF($A240="","",'Danışman Puan Girişi'!$I240)</f>
        <v/>
      </c>
      <c r="E240" s="21" t="str">
        <f aca="false">IF($A240="","",'Danışman Puan Girişi'!$O240)</f>
        <v/>
      </c>
      <c r="F240" s="21" t="str">
        <f aca="false">IF($A240="","",'Danışman Puan Girişi'!$T240)</f>
        <v/>
      </c>
      <c r="G240" s="21" t="str">
        <f aca="false">IF($A240="","",'Danışman Puan Girişi'!$AB240)</f>
        <v/>
      </c>
      <c r="H240" s="21" t="str">
        <f aca="false">IF($A240="","",IF($P240="","",IFERROR(INDEX('Jüri Puan Girişi'!$I$6:$I$55,$P240),"")))</f>
        <v/>
      </c>
      <c r="I240" s="21" t="str">
        <f aca="false">IF(OR($A240="",$P240="",$Q240=""),"",IFERROR(INDEX('Jüri Puan Girişi'!$A$6:$BF$55,$P240,13+($Q240-1)*9+7),""))</f>
        <v/>
      </c>
      <c r="J240" s="21" t="str">
        <f aca="false">IF($A240="","",IF($P240="","",IFERROR(INDEX('Jüri Puan Girişi'!$M$6:$M$55,$P240),"")))</f>
        <v/>
      </c>
      <c r="K240" s="21" t="str">
        <f aca="false">IF(OR($A240="",$P240="",$Q240=""),"",IFERROR(INDEX('Jüri Puan Girişi'!$A$6:$BF$55,$P240,13+($Q240-1)*9+8),""))</f>
        <v/>
      </c>
      <c r="L240" s="21" t="str">
        <f aca="false">IF(OR($A240="",$P240="",$Q240=""),"",IFERROR(INDEX('Jüri Puan Girişi'!$A$6:$BF$55,$P240,13+($Q240-1)*9+9),""))</f>
        <v/>
      </c>
      <c r="M240" s="21" t="str">
        <f aca="false">IF($A240="","",IF(OR($D240="",$E240="",$F240="",$L240="",AND('Danışman Puan Girişi'!$AD240&lt;&gt;"Evet",$G240="")),"",ROUND($D240*Kılavuz!$C$31+$E240*Kılavuz!$C$32+$F240*Kılavuz!$C$33+(IF('Danışman Puan Girişi'!$AD240="Evet",0,$G240))*Kılavuz!$C$34+$L240*Kılavuz!$C$35,2)))</f>
        <v/>
      </c>
      <c r="N240" s="23" t="str">
        <f aca="false">IF($A240="","",IF($Q240&gt;4,"Kapasite dışı: projede 4’ten fazla öğrenci",IF(OR(COUNTIF('Öğrenci Listesi'!$A$4:$A$253,$A240)&lt;3,COUNTIF('Öğrenci Listesi'!$A$4:$A$253,$A240)&gt;4),"Grup büyüklüğü 3–4 aralığı dışında",IF($B240="","Öğrenci No eksik",IF($C240="","Ad Soyad eksik",IF($D240="","Ara Rapor puanları eksik",IF($E240="","Ara Sunum puanları eksik",IF($F240="","Süreç Takibi puanları eksik",IF(AND('Danışman Puan Girişi'!$AD240&lt;&gt;"Evet",$G240=""),"Final Raporu puanları eksik",IF($L240="",IF(AND($I240="",$K240=""),"Final Sunumu jüri puanları eksik",IF($I240="","Final Sunumu – Jüri 1 puanları eksik","Final Sunumu – Jüri 2 puanları eksik")),IF(AND('Danışman Puan Girişi'!$AD240="Evet",$R240="Katılmadı"),"Tamamlandı (Final Raporu teslim edilmedi: 0 puan; Final Sunumu'na katılmadı: 0 puan)",IF('Danışman Puan Girişi'!$AD240="Evet","Tamamlandı (Final Raporu teslim edilmedi: 0 puan)",IF($R240="Katılmadı","Tamamlandı (Final Sunumu'na katılmadı: 0 puan)","Tamamlandı")))))))))))))</f>
        <v/>
      </c>
      <c r="O240" s="21" t="str">
        <f aca="false">IF($A240="","",$A240&amp;"#"&amp;$Q240)</f>
        <v/>
      </c>
      <c r="P240" s="21" t="str">
        <f aca="false">IF($A240="","",IFERROR(MATCH($A240,'Jüri Puan Girişi'!$A$6:$A$55,0),""))</f>
        <v/>
      </c>
      <c r="Q240" s="21" t="str">
        <f aca="false">IF($A240="","",COUNTIF('Öğrenci Listesi'!$A$4:$A240,'Öğrenci Listesi'!$A240))</f>
        <v/>
      </c>
      <c r="R240" s="21" t="str">
        <f aca="false">IF(OR($A240="",$P240="",$Q240=""),"",IFERROR(INDEX('Jüri Puan Girişi'!$A$6:$BF$55,$P240,13+($Q240-1)*9+2),""))</f>
        <v/>
      </c>
    </row>
    <row r="241" customFormat="false" ht="19.5" hidden="false" customHeight="true" outlineLevel="0" collapsed="false">
      <c r="A241" s="21" t="str">
        <f aca="false">IF('Öğrenci Listesi'!$A241="","",'Öğrenci Listesi'!$A241)</f>
        <v/>
      </c>
      <c r="B241" s="21" t="str">
        <f aca="false">IF('Öğrenci Listesi'!$A241="","",'Öğrenci Listesi'!$D241)</f>
        <v/>
      </c>
      <c r="C241" s="23" t="str">
        <f aca="false">IF('Öğrenci Listesi'!$A241="","",'Öğrenci Listesi'!$E241)</f>
        <v/>
      </c>
      <c r="D241" s="21" t="str">
        <f aca="false">IF($A241="","",'Danışman Puan Girişi'!$I241)</f>
        <v/>
      </c>
      <c r="E241" s="21" t="str">
        <f aca="false">IF($A241="","",'Danışman Puan Girişi'!$O241)</f>
        <v/>
      </c>
      <c r="F241" s="21" t="str">
        <f aca="false">IF($A241="","",'Danışman Puan Girişi'!$T241)</f>
        <v/>
      </c>
      <c r="G241" s="21" t="str">
        <f aca="false">IF($A241="","",'Danışman Puan Girişi'!$AB241)</f>
        <v/>
      </c>
      <c r="H241" s="21" t="str">
        <f aca="false">IF($A241="","",IF($P241="","",IFERROR(INDEX('Jüri Puan Girişi'!$I$6:$I$55,$P241),"")))</f>
        <v/>
      </c>
      <c r="I241" s="21" t="str">
        <f aca="false">IF(OR($A241="",$P241="",$Q241=""),"",IFERROR(INDEX('Jüri Puan Girişi'!$A$6:$BF$55,$P241,13+($Q241-1)*9+7),""))</f>
        <v/>
      </c>
      <c r="J241" s="21" t="str">
        <f aca="false">IF($A241="","",IF($P241="","",IFERROR(INDEX('Jüri Puan Girişi'!$M$6:$M$55,$P241),"")))</f>
        <v/>
      </c>
      <c r="K241" s="21" t="str">
        <f aca="false">IF(OR($A241="",$P241="",$Q241=""),"",IFERROR(INDEX('Jüri Puan Girişi'!$A$6:$BF$55,$P241,13+($Q241-1)*9+8),""))</f>
        <v/>
      </c>
      <c r="L241" s="21" t="str">
        <f aca="false">IF(OR($A241="",$P241="",$Q241=""),"",IFERROR(INDEX('Jüri Puan Girişi'!$A$6:$BF$55,$P241,13+($Q241-1)*9+9),""))</f>
        <v/>
      </c>
      <c r="M241" s="21" t="str">
        <f aca="false">IF($A241="","",IF(OR($D241="",$E241="",$F241="",$L241="",AND('Danışman Puan Girişi'!$AD241&lt;&gt;"Evet",$G241="")),"",ROUND($D241*Kılavuz!$C$31+$E241*Kılavuz!$C$32+$F241*Kılavuz!$C$33+(IF('Danışman Puan Girişi'!$AD241="Evet",0,$G241))*Kılavuz!$C$34+$L241*Kılavuz!$C$35,2)))</f>
        <v/>
      </c>
      <c r="N241" s="23" t="str">
        <f aca="false">IF($A241="","",IF($Q241&gt;4,"Kapasite dışı: projede 4’ten fazla öğrenci",IF(OR(COUNTIF('Öğrenci Listesi'!$A$4:$A$253,$A241)&lt;3,COUNTIF('Öğrenci Listesi'!$A$4:$A$253,$A241)&gt;4),"Grup büyüklüğü 3–4 aralığı dışında",IF($B241="","Öğrenci No eksik",IF($C241="","Ad Soyad eksik",IF($D241="","Ara Rapor puanları eksik",IF($E241="","Ara Sunum puanları eksik",IF($F241="","Süreç Takibi puanları eksik",IF(AND('Danışman Puan Girişi'!$AD241&lt;&gt;"Evet",$G241=""),"Final Raporu puanları eksik",IF($L241="",IF(AND($I241="",$K241=""),"Final Sunumu jüri puanları eksik",IF($I241="","Final Sunumu – Jüri 1 puanları eksik","Final Sunumu – Jüri 2 puanları eksik")),IF(AND('Danışman Puan Girişi'!$AD241="Evet",$R241="Katılmadı"),"Tamamlandı (Final Raporu teslim edilmedi: 0 puan; Final Sunumu'na katılmadı: 0 puan)",IF('Danışman Puan Girişi'!$AD241="Evet","Tamamlandı (Final Raporu teslim edilmedi: 0 puan)",IF($R241="Katılmadı","Tamamlandı (Final Sunumu'na katılmadı: 0 puan)","Tamamlandı")))))))))))))</f>
        <v/>
      </c>
      <c r="O241" s="21" t="str">
        <f aca="false">IF($A241="","",$A241&amp;"#"&amp;$Q241)</f>
        <v/>
      </c>
      <c r="P241" s="21" t="str">
        <f aca="false">IF($A241="","",IFERROR(MATCH($A241,'Jüri Puan Girişi'!$A$6:$A$55,0),""))</f>
        <v/>
      </c>
      <c r="Q241" s="21" t="str">
        <f aca="false">IF($A241="","",COUNTIF('Öğrenci Listesi'!$A$4:$A241,'Öğrenci Listesi'!$A241))</f>
        <v/>
      </c>
      <c r="R241" s="21" t="str">
        <f aca="false">IF(OR($A241="",$P241="",$Q241=""),"",IFERROR(INDEX('Jüri Puan Girişi'!$A$6:$BF$55,$P241,13+($Q241-1)*9+2),""))</f>
        <v/>
      </c>
    </row>
    <row r="242" customFormat="false" ht="19.5" hidden="false" customHeight="true" outlineLevel="0" collapsed="false">
      <c r="A242" s="21" t="str">
        <f aca="false">IF('Öğrenci Listesi'!$A242="","",'Öğrenci Listesi'!$A242)</f>
        <v/>
      </c>
      <c r="B242" s="21" t="str">
        <f aca="false">IF('Öğrenci Listesi'!$A242="","",'Öğrenci Listesi'!$D242)</f>
        <v/>
      </c>
      <c r="C242" s="23" t="str">
        <f aca="false">IF('Öğrenci Listesi'!$A242="","",'Öğrenci Listesi'!$E242)</f>
        <v/>
      </c>
      <c r="D242" s="21" t="str">
        <f aca="false">IF($A242="","",'Danışman Puan Girişi'!$I242)</f>
        <v/>
      </c>
      <c r="E242" s="21" t="str">
        <f aca="false">IF($A242="","",'Danışman Puan Girişi'!$O242)</f>
        <v/>
      </c>
      <c r="F242" s="21" t="str">
        <f aca="false">IF($A242="","",'Danışman Puan Girişi'!$T242)</f>
        <v/>
      </c>
      <c r="G242" s="21" t="str">
        <f aca="false">IF($A242="","",'Danışman Puan Girişi'!$AB242)</f>
        <v/>
      </c>
      <c r="H242" s="21" t="str">
        <f aca="false">IF($A242="","",IF($P242="","",IFERROR(INDEX('Jüri Puan Girişi'!$I$6:$I$55,$P242),"")))</f>
        <v/>
      </c>
      <c r="I242" s="21" t="str">
        <f aca="false">IF(OR($A242="",$P242="",$Q242=""),"",IFERROR(INDEX('Jüri Puan Girişi'!$A$6:$BF$55,$P242,13+($Q242-1)*9+7),""))</f>
        <v/>
      </c>
      <c r="J242" s="21" t="str">
        <f aca="false">IF($A242="","",IF($P242="","",IFERROR(INDEX('Jüri Puan Girişi'!$M$6:$M$55,$P242),"")))</f>
        <v/>
      </c>
      <c r="K242" s="21" t="str">
        <f aca="false">IF(OR($A242="",$P242="",$Q242=""),"",IFERROR(INDEX('Jüri Puan Girişi'!$A$6:$BF$55,$P242,13+($Q242-1)*9+8),""))</f>
        <v/>
      </c>
      <c r="L242" s="21" t="str">
        <f aca="false">IF(OR($A242="",$P242="",$Q242=""),"",IFERROR(INDEX('Jüri Puan Girişi'!$A$6:$BF$55,$P242,13+($Q242-1)*9+9),""))</f>
        <v/>
      </c>
      <c r="M242" s="21" t="str">
        <f aca="false">IF($A242="","",IF(OR($D242="",$E242="",$F242="",$L242="",AND('Danışman Puan Girişi'!$AD242&lt;&gt;"Evet",$G242="")),"",ROUND($D242*Kılavuz!$C$31+$E242*Kılavuz!$C$32+$F242*Kılavuz!$C$33+(IF('Danışman Puan Girişi'!$AD242="Evet",0,$G242))*Kılavuz!$C$34+$L242*Kılavuz!$C$35,2)))</f>
        <v/>
      </c>
      <c r="N242" s="23" t="str">
        <f aca="false">IF($A242="","",IF($Q242&gt;4,"Kapasite dışı: projede 4’ten fazla öğrenci",IF(OR(COUNTIF('Öğrenci Listesi'!$A$4:$A$253,$A242)&lt;3,COUNTIF('Öğrenci Listesi'!$A$4:$A$253,$A242)&gt;4),"Grup büyüklüğü 3–4 aralığı dışında",IF($B242="","Öğrenci No eksik",IF($C242="","Ad Soyad eksik",IF($D242="","Ara Rapor puanları eksik",IF($E242="","Ara Sunum puanları eksik",IF($F242="","Süreç Takibi puanları eksik",IF(AND('Danışman Puan Girişi'!$AD242&lt;&gt;"Evet",$G242=""),"Final Raporu puanları eksik",IF($L242="",IF(AND($I242="",$K242=""),"Final Sunumu jüri puanları eksik",IF($I242="","Final Sunumu – Jüri 1 puanları eksik","Final Sunumu – Jüri 2 puanları eksik")),IF(AND('Danışman Puan Girişi'!$AD242="Evet",$R242="Katılmadı"),"Tamamlandı (Final Raporu teslim edilmedi: 0 puan; Final Sunumu'na katılmadı: 0 puan)",IF('Danışman Puan Girişi'!$AD242="Evet","Tamamlandı (Final Raporu teslim edilmedi: 0 puan)",IF($R242="Katılmadı","Tamamlandı (Final Sunumu'na katılmadı: 0 puan)","Tamamlandı")))))))))))))</f>
        <v/>
      </c>
      <c r="O242" s="21" t="str">
        <f aca="false">IF($A242="","",$A242&amp;"#"&amp;$Q242)</f>
        <v/>
      </c>
      <c r="P242" s="21" t="str">
        <f aca="false">IF($A242="","",IFERROR(MATCH($A242,'Jüri Puan Girişi'!$A$6:$A$55,0),""))</f>
        <v/>
      </c>
      <c r="Q242" s="21" t="str">
        <f aca="false">IF($A242="","",COUNTIF('Öğrenci Listesi'!$A$4:$A242,'Öğrenci Listesi'!$A242))</f>
        <v/>
      </c>
      <c r="R242" s="21" t="str">
        <f aca="false">IF(OR($A242="",$P242="",$Q242=""),"",IFERROR(INDEX('Jüri Puan Girişi'!$A$6:$BF$55,$P242,13+($Q242-1)*9+2),""))</f>
        <v/>
      </c>
    </row>
    <row r="243" customFormat="false" ht="19.5" hidden="false" customHeight="true" outlineLevel="0" collapsed="false">
      <c r="A243" s="21" t="str">
        <f aca="false">IF('Öğrenci Listesi'!$A243="","",'Öğrenci Listesi'!$A243)</f>
        <v/>
      </c>
      <c r="B243" s="21" t="str">
        <f aca="false">IF('Öğrenci Listesi'!$A243="","",'Öğrenci Listesi'!$D243)</f>
        <v/>
      </c>
      <c r="C243" s="23" t="str">
        <f aca="false">IF('Öğrenci Listesi'!$A243="","",'Öğrenci Listesi'!$E243)</f>
        <v/>
      </c>
      <c r="D243" s="21" t="str">
        <f aca="false">IF($A243="","",'Danışman Puan Girişi'!$I243)</f>
        <v/>
      </c>
      <c r="E243" s="21" t="str">
        <f aca="false">IF($A243="","",'Danışman Puan Girişi'!$O243)</f>
        <v/>
      </c>
      <c r="F243" s="21" t="str">
        <f aca="false">IF($A243="","",'Danışman Puan Girişi'!$T243)</f>
        <v/>
      </c>
      <c r="G243" s="21" t="str">
        <f aca="false">IF($A243="","",'Danışman Puan Girişi'!$AB243)</f>
        <v/>
      </c>
      <c r="H243" s="21" t="str">
        <f aca="false">IF($A243="","",IF($P243="","",IFERROR(INDEX('Jüri Puan Girişi'!$I$6:$I$55,$P243),"")))</f>
        <v/>
      </c>
      <c r="I243" s="21" t="str">
        <f aca="false">IF(OR($A243="",$P243="",$Q243=""),"",IFERROR(INDEX('Jüri Puan Girişi'!$A$6:$BF$55,$P243,13+($Q243-1)*9+7),""))</f>
        <v/>
      </c>
      <c r="J243" s="21" t="str">
        <f aca="false">IF($A243="","",IF($P243="","",IFERROR(INDEX('Jüri Puan Girişi'!$M$6:$M$55,$P243),"")))</f>
        <v/>
      </c>
      <c r="K243" s="21" t="str">
        <f aca="false">IF(OR($A243="",$P243="",$Q243=""),"",IFERROR(INDEX('Jüri Puan Girişi'!$A$6:$BF$55,$P243,13+($Q243-1)*9+8),""))</f>
        <v/>
      </c>
      <c r="L243" s="21" t="str">
        <f aca="false">IF(OR($A243="",$P243="",$Q243=""),"",IFERROR(INDEX('Jüri Puan Girişi'!$A$6:$BF$55,$P243,13+($Q243-1)*9+9),""))</f>
        <v/>
      </c>
      <c r="M243" s="21" t="str">
        <f aca="false">IF($A243="","",IF(OR($D243="",$E243="",$F243="",$L243="",AND('Danışman Puan Girişi'!$AD243&lt;&gt;"Evet",$G243="")),"",ROUND($D243*Kılavuz!$C$31+$E243*Kılavuz!$C$32+$F243*Kılavuz!$C$33+(IF('Danışman Puan Girişi'!$AD243="Evet",0,$G243))*Kılavuz!$C$34+$L243*Kılavuz!$C$35,2)))</f>
        <v/>
      </c>
      <c r="N243" s="23" t="str">
        <f aca="false">IF($A243="","",IF($Q243&gt;4,"Kapasite dışı: projede 4’ten fazla öğrenci",IF(OR(COUNTIF('Öğrenci Listesi'!$A$4:$A$253,$A243)&lt;3,COUNTIF('Öğrenci Listesi'!$A$4:$A$253,$A243)&gt;4),"Grup büyüklüğü 3–4 aralığı dışında",IF($B243="","Öğrenci No eksik",IF($C243="","Ad Soyad eksik",IF($D243="","Ara Rapor puanları eksik",IF($E243="","Ara Sunum puanları eksik",IF($F243="","Süreç Takibi puanları eksik",IF(AND('Danışman Puan Girişi'!$AD243&lt;&gt;"Evet",$G243=""),"Final Raporu puanları eksik",IF($L243="",IF(AND($I243="",$K243=""),"Final Sunumu jüri puanları eksik",IF($I243="","Final Sunumu – Jüri 1 puanları eksik","Final Sunumu – Jüri 2 puanları eksik")),IF(AND('Danışman Puan Girişi'!$AD243="Evet",$R243="Katılmadı"),"Tamamlandı (Final Raporu teslim edilmedi: 0 puan; Final Sunumu'na katılmadı: 0 puan)",IF('Danışman Puan Girişi'!$AD243="Evet","Tamamlandı (Final Raporu teslim edilmedi: 0 puan)",IF($R243="Katılmadı","Tamamlandı (Final Sunumu'na katılmadı: 0 puan)","Tamamlandı")))))))))))))</f>
        <v/>
      </c>
      <c r="O243" s="21" t="str">
        <f aca="false">IF($A243="","",$A243&amp;"#"&amp;$Q243)</f>
        <v/>
      </c>
      <c r="P243" s="21" t="str">
        <f aca="false">IF($A243="","",IFERROR(MATCH($A243,'Jüri Puan Girişi'!$A$6:$A$55,0),""))</f>
        <v/>
      </c>
      <c r="Q243" s="21" t="str">
        <f aca="false">IF($A243="","",COUNTIF('Öğrenci Listesi'!$A$4:$A243,'Öğrenci Listesi'!$A243))</f>
        <v/>
      </c>
      <c r="R243" s="21" t="str">
        <f aca="false">IF(OR($A243="",$P243="",$Q243=""),"",IFERROR(INDEX('Jüri Puan Girişi'!$A$6:$BF$55,$P243,13+($Q243-1)*9+2),""))</f>
        <v/>
      </c>
    </row>
    <row r="244" customFormat="false" ht="19.5" hidden="false" customHeight="true" outlineLevel="0" collapsed="false">
      <c r="A244" s="21" t="str">
        <f aca="false">IF('Öğrenci Listesi'!$A244="","",'Öğrenci Listesi'!$A244)</f>
        <v/>
      </c>
      <c r="B244" s="21" t="str">
        <f aca="false">IF('Öğrenci Listesi'!$A244="","",'Öğrenci Listesi'!$D244)</f>
        <v/>
      </c>
      <c r="C244" s="23" t="str">
        <f aca="false">IF('Öğrenci Listesi'!$A244="","",'Öğrenci Listesi'!$E244)</f>
        <v/>
      </c>
      <c r="D244" s="21" t="str">
        <f aca="false">IF($A244="","",'Danışman Puan Girişi'!$I244)</f>
        <v/>
      </c>
      <c r="E244" s="21" t="str">
        <f aca="false">IF($A244="","",'Danışman Puan Girişi'!$O244)</f>
        <v/>
      </c>
      <c r="F244" s="21" t="str">
        <f aca="false">IF($A244="","",'Danışman Puan Girişi'!$T244)</f>
        <v/>
      </c>
      <c r="G244" s="21" t="str">
        <f aca="false">IF($A244="","",'Danışman Puan Girişi'!$AB244)</f>
        <v/>
      </c>
      <c r="H244" s="21" t="str">
        <f aca="false">IF($A244="","",IF($P244="","",IFERROR(INDEX('Jüri Puan Girişi'!$I$6:$I$55,$P244),"")))</f>
        <v/>
      </c>
      <c r="I244" s="21" t="str">
        <f aca="false">IF(OR($A244="",$P244="",$Q244=""),"",IFERROR(INDEX('Jüri Puan Girişi'!$A$6:$BF$55,$P244,13+($Q244-1)*9+7),""))</f>
        <v/>
      </c>
      <c r="J244" s="21" t="str">
        <f aca="false">IF($A244="","",IF($P244="","",IFERROR(INDEX('Jüri Puan Girişi'!$M$6:$M$55,$P244),"")))</f>
        <v/>
      </c>
      <c r="K244" s="21" t="str">
        <f aca="false">IF(OR($A244="",$P244="",$Q244=""),"",IFERROR(INDEX('Jüri Puan Girişi'!$A$6:$BF$55,$P244,13+($Q244-1)*9+8),""))</f>
        <v/>
      </c>
      <c r="L244" s="21" t="str">
        <f aca="false">IF(OR($A244="",$P244="",$Q244=""),"",IFERROR(INDEX('Jüri Puan Girişi'!$A$6:$BF$55,$P244,13+($Q244-1)*9+9),""))</f>
        <v/>
      </c>
      <c r="M244" s="21" t="str">
        <f aca="false">IF($A244="","",IF(OR($D244="",$E244="",$F244="",$L244="",AND('Danışman Puan Girişi'!$AD244&lt;&gt;"Evet",$G244="")),"",ROUND($D244*Kılavuz!$C$31+$E244*Kılavuz!$C$32+$F244*Kılavuz!$C$33+(IF('Danışman Puan Girişi'!$AD244="Evet",0,$G244))*Kılavuz!$C$34+$L244*Kılavuz!$C$35,2)))</f>
        <v/>
      </c>
      <c r="N244" s="23" t="str">
        <f aca="false">IF($A244="","",IF($Q244&gt;4,"Kapasite dışı: projede 4’ten fazla öğrenci",IF(OR(COUNTIF('Öğrenci Listesi'!$A$4:$A$253,$A244)&lt;3,COUNTIF('Öğrenci Listesi'!$A$4:$A$253,$A244)&gt;4),"Grup büyüklüğü 3–4 aralığı dışında",IF($B244="","Öğrenci No eksik",IF($C244="","Ad Soyad eksik",IF($D244="","Ara Rapor puanları eksik",IF($E244="","Ara Sunum puanları eksik",IF($F244="","Süreç Takibi puanları eksik",IF(AND('Danışman Puan Girişi'!$AD244&lt;&gt;"Evet",$G244=""),"Final Raporu puanları eksik",IF($L244="",IF(AND($I244="",$K244=""),"Final Sunumu jüri puanları eksik",IF($I244="","Final Sunumu – Jüri 1 puanları eksik","Final Sunumu – Jüri 2 puanları eksik")),IF(AND('Danışman Puan Girişi'!$AD244="Evet",$R244="Katılmadı"),"Tamamlandı (Final Raporu teslim edilmedi: 0 puan; Final Sunumu'na katılmadı: 0 puan)",IF('Danışman Puan Girişi'!$AD244="Evet","Tamamlandı (Final Raporu teslim edilmedi: 0 puan)",IF($R244="Katılmadı","Tamamlandı (Final Sunumu'na katılmadı: 0 puan)","Tamamlandı")))))))))))))</f>
        <v/>
      </c>
      <c r="O244" s="21" t="str">
        <f aca="false">IF($A244="","",$A244&amp;"#"&amp;$Q244)</f>
        <v/>
      </c>
      <c r="P244" s="21" t="str">
        <f aca="false">IF($A244="","",IFERROR(MATCH($A244,'Jüri Puan Girişi'!$A$6:$A$55,0),""))</f>
        <v/>
      </c>
      <c r="Q244" s="21" t="str">
        <f aca="false">IF($A244="","",COUNTIF('Öğrenci Listesi'!$A$4:$A244,'Öğrenci Listesi'!$A244))</f>
        <v/>
      </c>
      <c r="R244" s="21" t="str">
        <f aca="false">IF(OR($A244="",$P244="",$Q244=""),"",IFERROR(INDEX('Jüri Puan Girişi'!$A$6:$BF$55,$P244,13+($Q244-1)*9+2),""))</f>
        <v/>
      </c>
    </row>
    <row r="245" customFormat="false" ht="19.5" hidden="false" customHeight="true" outlineLevel="0" collapsed="false">
      <c r="A245" s="21" t="str">
        <f aca="false">IF('Öğrenci Listesi'!$A245="","",'Öğrenci Listesi'!$A245)</f>
        <v/>
      </c>
      <c r="B245" s="21" t="str">
        <f aca="false">IF('Öğrenci Listesi'!$A245="","",'Öğrenci Listesi'!$D245)</f>
        <v/>
      </c>
      <c r="C245" s="23" t="str">
        <f aca="false">IF('Öğrenci Listesi'!$A245="","",'Öğrenci Listesi'!$E245)</f>
        <v/>
      </c>
      <c r="D245" s="21" t="str">
        <f aca="false">IF($A245="","",'Danışman Puan Girişi'!$I245)</f>
        <v/>
      </c>
      <c r="E245" s="21" t="str">
        <f aca="false">IF($A245="","",'Danışman Puan Girişi'!$O245)</f>
        <v/>
      </c>
      <c r="F245" s="21" t="str">
        <f aca="false">IF($A245="","",'Danışman Puan Girişi'!$T245)</f>
        <v/>
      </c>
      <c r="G245" s="21" t="str">
        <f aca="false">IF($A245="","",'Danışman Puan Girişi'!$AB245)</f>
        <v/>
      </c>
      <c r="H245" s="21" t="str">
        <f aca="false">IF($A245="","",IF($P245="","",IFERROR(INDEX('Jüri Puan Girişi'!$I$6:$I$55,$P245),"")))</f>
        <v/>
      </c>
      <c r="I245" s="21" t="str">
        <f aca="false">IF(OR($A245="",$P245="",$Q245=""),"",IFERROR(INDEX('Jüri Puan Girişi'!$A$6:$BF$55,$P245,13+($Q245-1)*9+7),""))</f>
        <v/>
      </c>
      <c r="J245" s="21" t="str">
        <f aca="false">IF($A245="","",IF($P245="","",IFERROR(INDEX('Jüri Puan Girişi'!$M$6:$M$55,$P245),"")))</f>
        <v/>
      </c>
      <c r="K245" s="21" t="str">
        <f aca="false">IF(OR($A245="",$P245="",$Q245=""),"",IFERROR(INDEX('Jüri Puan Girişi'!$A$6:$BF$55,$P245,13+($Q245-1)*9+8),""))</f>
        <v/>
      </c>
      <c r="L245" s="21" t="str">
        <f aca="false">IF(OR($A245="",$P245="",$Q245=""),"",IFERROR(INDEX('Jüri Puan Girişi'!$A$6:$BF$55,$P245,13+($Q245-1)*9+9),""))</f>
        <v/>
      </c>
      <c r="M245" s="21" t="str">
        <f aca="false">IF($A245="","",IF(OR($D245="",$E245="",$F245="",$L245="",AND('Danışman Puan Girişi'!$AD245&lt;&gt;"Evet",$G245="")),"",ROUND($D245*Kılavuz!$C$31+$E245*Kılavuz!$C$32+$F245*Kılavuz!$C$33+(IF('Danışman Puan Girişi'!$AD245="Evet",0,$G245))*Kılavuz!$C$34+$L245*Kılavuz!$C$35,2)))</f>
        <v/>
      </c>
      <c r="N245" s="23" t="str">
        <f aca="false">IF($A245="","",IF($Q245&gt;4,"Kapasite dışı: projede 4’ten fazla öğrenci",IF(OR(COUNTIF('Öğrenci Listesi'!$A$4:$A$253,$A245)&lt;3,COUNTIF('Öğrenci Listesi'!$A$4:$A$253,$A245)&gt;4),"Grup büyüklüğü 3–4 aralığı dışında",IF($B245="","Öğrenci No eksik",IF($C245="","Ad Soyad eksik",IF($D245="","Ara Rapor puanları eksik",IF($E245="","Ara Sunum puanları eksik",IF($F245="","Süreç Takibi puanları eksik",IF(AND('Danışman Puan Girişi'!$AD245&lt;&gt;"Evet",$G245=""),"Final Raporu puanları eksik",IF($L245="",IF(AND($I245="",$K245=""),"Final Sunumu jüri puanları eksik",IF($I245="","Final Sunumu – Jüri 1 puanları eksik","Final Sunumu – Jüri 2 puanları eksik")),IF(AND('Danışman Puan Girişi'!$AD245="Evet",$R245="Katılmadı"),"Tamamlandı (Final Raporu teslim edilmedi: 0 puan; Final Sunumu'na katılmadı: 0 puan)",IF('Danışman Puan Girişi'!$AD245="Evet","Tamamlandı (Final Raporu teslim edilmedi: 0 puan)",IF($R245="Katılmadı","Tamamlandı (Final Sunumu'na katılmadı: 0 puan)","Tamamlandı")))))))))))))</f>
        <v/>
      </c>
      <c r="O245" s="21" t="str">
        <f aca="false">IF($A245="","",$A245&amp;"#"&amp;$Q245)</f>
        <v/>
      </c>
      <c r="P245" s="21" t="str">
        <f aca="false">IF($A245="","",IFERROR(MATCH($A245,'Jüri Puan Girişi'!$A$6:$A$55,0),""))</f>
        <v/>
      </c>
      <c r="Q245" s="21" t="str">
        <f aca="false">IF($A245="","",COUNTIF('Öğrenci Listesi'!$A$4:$A245,'Öğrenci Listesi'!$A245))</f>
        <v/>
      </c>
      <c r="R245" s="21" t="str">
        <f aca="false">IF(OR($A245="",$P245="",$Q245=""),"",IFERROR(INDEX('Jüri Puan Girişi'!$A$6:$BF$55,$P245,13+($Q245-1)*9+2),""))</f>
        <v/>
      </c>
    </row>
    <row r="246" customFormat="false" ht="19.5" hidden="false" customHeight="true" outlineLevel="0" collapsed="false">
      <c r="A246" s="21" t="str">
        <f aca="false">IF('Öğrenci Listesi'!$A246="","",'Öğrenci Listesi'!$A246)</f>
        <v/>
      </c>
      <c r="B246" s="21" t="str">
        <f aca="false">IF('Öğrenci Listesi'!$A246="","",'Öğrenci Listesi'!$D246)</f>
        <v/>
      </c>
      <c r="C246" s="23" t="str">
        <f aca="false">IF('Öğrenci Listesi'!$A246="","",'Öğrenci Listesi'!$E246)</f>
        <v/>
      </c>
      <c r="D246" s="21" t="str">
        <f aca="false">IF($A246="","",'Danışman Puan Girişi'!$I246)</f>
        <v/>
      </c>
      <c r="E246" s="21" t="str">
        <f aca="false">IF($A246="","",'Danışman Puan Girişi'!$O246)</f>
        <v/>
      </c>
      <c r="F246" s="21" t="str">
        <f aca="false">IF($A246="","",'Danışman Puan Girişi'!$T246)</f>
        <v/>
      </c>
      <c r="G246" s="21" t="str">
        <f aca="false">IF($A246="","",'Danışman Puan Girişi'!$AB246)</f>
        <v/>
      </c>
      <c r="H246" s="21" t="str">
        <f aca="false">IF($A246="","",IF($P246="","",IFERROR(INDEX('Jüri Puan Girişi'!$I$6:$I$55,$P246),"")))</f>
        <v/>
      </c>
      <c r="I246" s="21" t="str">
        <f aca="false">IF(OR($A246="",$P246="",$Q246=""),"",IFERROR(INDEX('Jüri Puan Girişi'!$A$6:$BF$55,$P246,13+($Q246-1)*9+7),""))</f>
        <v/>
      </c>
      <c r="J246" s="21" t="str">
        <f aca="false">IF($A246="","",IF($P246="","",IFERROR(INDEX('Jüri Puan Girişi'!$M$6:$M$55,$P246),"")))</f>
        <v/>
      </c>
      <c r="K246" s="21" t="str">
        <f aca="false">IF(OR($A246="",$P246="",$Q246=""),"",IFERROR(INDEX('Jüri Puan Girişi'!$A$6:$BF$55,$P246,13+($Q246-1)*9+8),""))</f>
        <v/>
      </c>
      <c r="L246" s="21" t="str">
        <f aca="false">IF(OR($A246="",$P246="",$Q246=""),"",IFERROR(INDEX('Jüri Puan Girişi'!$A$6:$BF$55,$P246,13+($Q246-1)*9+9),""))</f>
        <v/>
      </c>
      <c r="M246" s="21" t="str">
        <f aca="false">IF($A246="","",IF(OR($D246="",$E246="",$F246="",$L246="",AND('Danışman Puan Girişi'!$AD246&lt;&gt;"Evet",$G246="")),"",ROUND($D246*Kılavuz!$C$31+$E246*Kılavuz!$C$32+$F246*Kılavuz!$C$33+(IF('Danışman Puan Girişi'!$AD246="Evet",0,$G246))*Kılavuz!$C$34+$L246*Kılavuz!$C$35,2)))</f>
        <v/>
      </c>
      <c r="N246" s="23" t="str">
        <f aca="false">IF($A246="","",IF($Q246&gt;4,"Kapasite dışı: projede 4’ten fazla öğrenci",IF(OR(COUNTIF('Öğrenci Listesi'!$A$4:$A$253,$A246)&lt;3,COUNTIF('Öğrenci Listesi'!$A$4:$A$253,$A246)&gt;4),"Grup büyüklüğü 3–4 aralığı dışında",IF($B246="","Öğrenci No eksik",IF($C246="","Ad Soyad eksik",IF($D246="","Ara Rapor puanları eksik",IF($E246="","Ara Sunum puanları eksik",IF($F246="","Süreç Takibi puanları eksik",IF(AND('Danışman Puan Girişi'!$AD246&lt;&gt;"Evet",$G246=""),"Final Raporu puanları eksik",IF($L246="",IF(AND($I246="",$K246=""),"Final Sunumu jüri puanları eksik",IF($I246="","Final Sunumu – Jüri 1 puanları eksik","Final Sunumu – Jüri 2 puanları eksik")),IF(AND('Danışman Puan Girişi'!$AD246="Evet",$R246="Katılmadı"),"Tamamlandı (Final Raporu teslim edilmedi: 0 puan; Final Sunumu'na katılmadı: 0 puan)",IF('Danışman Puan Girişi'!$AD246="Evet","Tamamlandı (Final Raporu teslim edilmedi: 0 puan)",IF($R246="Katılmadı","Tamamlandı (Final Sunumu'na katılmadı: 0 puan)","Tamamlandı")))))))))))))</f>
        <v/>
      </c>
      <c r="O246" s="21" t="str">
        <f aca="false">IF($A246="","",$A246&amp;"#"&amp;$Q246)</f>
        <v/>
      </c>
      <c r="P246" s="21" t="str">
        <f aca="false">IF($A246="","",IFERROR(MATCH($A246,'Jüri Puan Girişi'!$A$6:$A$55,0),""))</f>
        <v/>
      </c>
      <c r="Q246" s="21" t="str">
        <f aca="false">IF($A246="","",COUNTIF('Öğrenci Listesi'!$A$4:$A246,'Öğrenci Listesi'!$A246))</f>
        <v/>
      </c>
      <c r="R246" s="21" t="str">
        <f aca="false">IF(OR($A246="",$P246="",$Q246=""),"",IFERROR(INDEX('Jüri Puan Girişi'!$A$6:$BF$55,$P246,13+($Q246-1)*9+2),""))</f>
        <v/>
      </c>
    </row>
    <row r="247" customFormat="false" ht="19.5" hidden="false" customHeight="true" outlineLevel="0" collapsed="false">
      <c r="A247" s="21" t="str">
        <f aca="false">IF('Öğrenci Listesi'!$A247="","",'Öğrenci Listesi'!$A247)</f>
        <v/>
      </c>
      <c r="B247" s="21" t="str">
        <f aca="false">IF('Öğrenci Listesi'!$A247="","",'Öğrenci Listesi'!$D247)</f>
        <v/>
      </c>
      <c r="C247" s="23" t="str">
        <f aca="false">IF('Öğrenci Listesi'!$A247="","",'Öğrenci Listesi'!$E247)</f>
        <v/>
      </c>
      <c r="D247" s="21" t="str">
        <f aca="false">IF($A247="","",'Danışman Puan Girişi'!$I247)</f>
        <v/>
      </c>
      <c r="E247" s="21" t="str">
        <f aca="false">IF($A247="","",'Danışman Puan Girişi'!$O247)</f>
        <v/>
      </c>
      <c r="F247" s="21" t="str">
        <f aca="false">IF($A247="","",'Danışman Puan Girişi'!$T247)</f>
        <v/>
      </c>
      <c r="G247" s="21" t="str">
        <f aca="false">IF($A247="","",'Danışman Puan Girişi'!$AB247)</f>
        <v/>
      </c>
      <c r="H247" s="21" t="str">
        <f aca="false">IF($A247="","",IF($P247="","",IFERROR(INDEX('Jüri Puan Girişi'!$I$6:$I$55,$P247),"")))</f>
        <v/>
      </c>
      <c r="I247" s="21" t="str">
        <f aca="false">IF(OR($A247="",$P247="",$Q247=""),"",IFERROR(INDEX('Jüri Puan Girişi'!$A$6:$BF$55,$P247,13+($Q247-1)*9+7),""))</f>
        <v/>
      </c>
      <c r="J247" s="21" t="str">
        <f aca="false">IF($A247="","",IF($P247="","",IFERROR(INDEX('Jüri Puan Girişi'!$M$6:$M$55,$P247),"")))</f>
        <v/>
      </c>
      <c r="K247" s="21" t="str">
        <f aca="false">IF(OR($A247="",$P247="",$Q247=""),"",IFERROR(INDEX('Jüri Puan Girişi'!$A$6:$BF$55,$P247,13+($Q247-1)*9+8),""))</f>
        <v/>
      </c>
      <c r="L247" s="21" t="str">
        <f aca="false">IF(OR($A247="",$P247="",$Q247=""),"",IFERROR(INDEX('Jüri Puan Girişi'!$A$6:$BF$55,$P247,13+($Q247-1)*9+9),""))</f>
        <v/>
      </c>
      <c r="M247" s="21" t="str">
        <f aca="false">IF($A247="","",IF(OR($D247="",$E247="",$F247="",$L247="",AND('Danışman Puan Girişi'!$AD247&lt;&gt;"Evet",$G247="")),"",ROUND($D247*Kılavuz!$C$31+$E247*Kılavuz!$C$32+$F247*Kılavuz!$C$33+(IF('Danışman Puan Girişi'!$AD247="Evet",0,$G247))*Kılavuz!$C$34+$L247*Kılavuz!$C$35,2)))</f>
        <v/>
      </c>
      <c r="N247" s="23" t="str">
        <f aca="false">IF($A247="","",IF($Q247&gt;4,"Kapasite dışı: projede 4’ten fazla öğrenci",IF(OR(COUNTIF('Öğrenci Listesi'!$A$4:$A$253,$A247)&lt;3,COUNTIF('Öğrenci Listesi'!$A$4:$A$253,$A247)&gt;4),"Grup büyüklüğü 3–4 aralığı dışında",IF($B247="","Öğrenci No eksik",IF($C247="","Ad Soyad eksik",IF($D247="","Ara Rapor puanları eksik",IF($E247="","Ara Sunum puanları eksik",IF($F247="","Süreç Takibi puanları eksik",IF(AND('Danışman Puan Girişi'!$AD247&lt;&gt;"Evet",$G247=""),"Final Raporu puanları eksik",IF($L247="",IF(AND($I247="",$K247=""),"Final Sunumu jüri puanları eksik",IF($I247="","Final Sunumu – Jüri 1 puanları eksik","Final Sunumu – Jüri 2 puanları eksik")),IF(AND('Danışman Puan Girişi'!$AD247="Evet",$R247="Katılmadı"),"Tamamlandı (Final Raporu teslim edilmedi: 0 puan; Final Sunumu'na katılmadı: 0 puan)",IF('Danışman Puan Girişi'!$AD247="Evet","Tamamlandı (Final Raporu teslim edilmedi: 0 puan)",IF($R247="Katılmadı","Tamamlandı (Final Sunumu'na katılmadı: 0 puan)","Tamamlandı")))))))))))))</f>
        <v/>
      </c>
      <c r="O247" s="21" t="str">
        <f aca="false">IF($A247="","",$A247&amp;"#"&amp;$Q247)</f>
        <v/>
      </c>
      <c r="P247" s="21" t="str">
        <f aca="false">IF($A247="","",IFERROR(MATCH($A247,'Jüri Puan Girişi'!$A$6:$A$55,0),""))</f>
        <v/>
      </c>
      <c r="Q247" s="21" t="str">
        <f aca="false">IF($A247="","",COUNTIF('Öğrenci Listesi'!$A$4:$A247,'Öğrenci Listesi'!$A247))</f>
        <v/>
      </c>
      <c r="R247" s="21" t="str">
        <f aca="false">IF(OR($A247="",$P247="",$Q247=""),"",IFERROR(INDEX('Jüri Puan Girişi'!$A$6:$BF$55,$P247,13+($Q247-1)*9+2),""))</f>
        <v/>
      </c>
    </row>
    <row r="248" customFormat="false" ht="19.5" hidden="false" customHeight="true" outlineLevel="0" collapsed="false">
      <c r="A248" s="21" t="str">
        <f aca="false">IF('Öğrenci Listesi'!$A248="","",'Öğrenci Listesi'!$A248)</f>
        <v/>
      </c>
      <c r="B248" s="21" t="str">
        <f aca="false">IF('Öğrenci Listesi'!$A248="","",'Öğrenci Listesi'!$D248)</f>
        <v/>
      </c>
      <c r="C248" s="23" t="str">
        <f aca="false">IF('Öğrenci Listesi'!$A248="","",'Öğrenci Listesi'!$E248)</f>
        <v/>
      </c>
      <c r="D248" s="21" t="str">
        <f aca="false">IF($A248="","",'Danışman Puan Girişi'!$I248)</f>
        <v/>
      </c>
      <c r="E248" s="21" t="str">
        <f aca="false">IF($A248="","",'Danışman Puan Girişi'!$O248)</f>
        <v/>
      </c>
      <c r="F248" s="21" t="str">
        <f aca="false">IF($A248="","",'Danışman Puan Girişi'!$T248)</f>
        <v/>
      </c>
      <c r="G248" s="21" t="str">
        <f aca="false">IF($A248="","",'Danışman Puan Girişi'!$AB248)</f>
        <v/>
      </c>
      <c r="H248" s="21" t="str">
        <f aca="false">IF($A248="","",IF($P248="","",IFERROR(INDEX('Jüri Puan Girişi'!$I$6:$I$55,$P248),"")))</f>
        <v/>
      </c>
      <c r="I248" s="21" t="str">
        <f aca="false">IF(OR($A248="",$P248="",$Q248=""),"",IFERROR(INDEX('Jüri Puan Girişi'!$A$6:$BF$55,$P248,13+($Q248-1)*9+7),""))</f>
        <v/>
      </c>
      <c r="J248" s="21" t="str">
        <f aca="false">IF($A248="","",IF($P248="","",IFERROR(INDEX('Jüri Puan Girişi'!$M$6:$M$55,$P248),"")))</f>
        <v/>
      </c>
      <c r="K248" s="21" t="str">
        <f aca="false">IF(OR($A248="",$P248="",$Q248=""),"",IFERROR(INDEX('Jüri Puan Girişi'!$A$6:$BF$55,$P248,13+($Q248-1)*9+8),""))</f>
        <v/>
      </c>
      <c r="L248" s="21" t="str">
        <f aca="false">IF(OR($A248="",$P248="",$Q248=""),"",IFERROR(INDEX('Jüri Puan Girişi'!$A$6:$BF$55,$P248,13+($Q248-1)*9+9),""))</f>
        <v/>
      </c>
      <c r="M248" s="21" t="str">
        <f aca="false">IF($A248="","",IF(OR($D248="",$E248="",$F248="",$L248="",AND('Danışman Puan Girişi'!$AD248&lt;&gt;"Evet",$G248="")),"",ROUND($D248*Kılavuz!$C$31+$E248*Kılavuz!$C$32+$F248*Kılavuz!$C$33+(IF('Danışman Puan Girişi'!$AD248="Evet",0,$G248))*Kılavuz!$C$34+$L248*Kılavuz!$C$35,2)))</f>
        <v/>
      </c>
      <c r="N248" s="23" t="str">
        <f aca="false">IF($A248="","",IF($Q248&gt;4,"Kapasite dışı: projede 4’ten fazla öğrenci",IF(OR(COUNTIF('Öğrenci Listesi'!$A$4:$A$253,$A248)&lt;3,COUNTIF('Öğrenci Listesi'!$A$4:$A$253,$A248)&gt;4),"Grup büyüklüğü 3–4 aralığı dışında",IF($B248="","Öğrenci No eksik",IF($C248="","Ad Soyad eksik",IF($D248="","Ara Rapor puanları eksik",IF($E248="","Ara Sunum puanları eksik",IF($F248="","Süreç Takibi puanları eksik",IF(AND('Danışman Puan Girişi'!$AD248&lt;&gt;"Evet",$G248=""),"Final Raporu puanları eksik",IF($L248="",IF(AND($I248="",$K248=""),"Final Sunumu jüri puanları eksik",IF($I248="","Final Sunumu – Jüri 1 puanları eksik","Final Sunumu – Jüri 2 puanları eksik")),IF(AND('Danışman Puan Girişi'!$AD248="Evet",$R248="Katılmadı"),"Tamamlandı (Final Raporu teslim edilmedi: 0 puan; Final Sunumu'na katılmadı: 0 puan)",IF('Danışman Puan Girişi'!$AD248="Evet","Tamamlandı (Final Raporu teslim edilmedi: 0 puan)",IF($R248="Katılmadı","Tamamlandı (Final Sunumu'na katılmadı: 0 puan)","Tamamlandı")))))))))))))</f>
        <v/>
      </c>
      <c r="O248" s="21" t="str">
        <f aca="false">IF($A248="","",$A248&amp;"#"&amp;$Q248)</f>
        <v/>
      </c>
      <c r="P248" s="21" t="str">
        <f aca="false">IF($A248="","",IFERROR(MATCH($A248,'Jüri Puan Girişi'!$A$6:$A$55,0),""))</f>
        <v/>
      </c>
      <c r="Q248" s="21" t="str">
        <f aca="false">IF($A248="","",COUNTIF('Öğrenci Listesi'!$A$4:$A248,'Öğrenci Listesi'!$A248))</f>
        <v/>
      </c>
      <c r="R248" s="21" t="str">
        <f aca="false">IF(OR($A248="",$P248="",$Q248=""),"",IFERROR(INDEX('Jüri Puan Girişi'!$A$6:$BF$55,$P248,13+($Q248-1)*9+2),""))</f>
        <v/>
      </c>
    </row>
    <row r="249" customFormat="false" ht="19.5" hidden="false" customHeight="true" outlineLevel="0" collapsed="false">
      <c r="A249" s="21" t="str">
        <f aca="false">IF('Öğrenci Listesi'!$A249="","",'Öğrenci Listesi'!$A249)</f>
        <v/>
      </c>
      <c r="B249" s="21" t="str">
        <f aca="false">IF('Öğrenci Listesi'!$A249="","",'Öğrenci Listesi'!$D249)</f>
        <v/>
      </c>
      <c r="C249" s="23" t="str">
        <f aca="false">IF('Öğrenci Listesi'!$A249="","",'Öğrenci Listesi'!$E249)</f>
        <v/>
      </c>
      <c r="D249" s="21" t="str">
        <f aca="false">IF($A249="","",'Danışman Puan Girişi'!$I249)</f>
        <v/>
      </c>
      <c r="E249" s="21" t="str">
        <f aca="false">IF($A249="","",'Danışman Puan Girişi'!$O249)</f>
        <v/>
      </c>
      <c r="F249" s="21" t="str">
        <f aca="false">IF($A249="","",'Danışman Puan Girişi'!$T249)</f>
        <v/>
      </c>
      <c r="G249" s="21" t="str">
        <f aca="false">IF($A249="","",'Danışman Puan Girişi'!$AB249)</f>
        <v/>
      </c>
      <c r="H249" s="21" t="str">
        <f aca="false">IF($A249="","",IF($P249="","",IFERROR(INDEX('Jüri Puan Girişi'!$I$6:$I$55,$P249),"")))</f>
        <v/>
      </c>
      <c r="I249" s="21" t="str">
        <f aca="false">IF(OR($A249="",$P249="",$Q249=""),"",IFERROR(INDEX('Jüri Puan Girişi'!$A$6:$BF$55,$P249,13+($Q249-1)*9+7),""))</f>
        <v/>
      </c>
      <c r="J249" s="21" t="str">
        <f aca="false">IF($A249="","",IF($P249="","",IFERROR(INDEX('Jüri Puan Girişi'!$M$6:$M$55,$P249),"")))</f>
        <v/>
      </c>
      <c r="K249" s="21" t="str">
        <f aca="false">IF(OR($A249="",$P249="",$Q249=""),"",IFERROR(INDEX('Jüri Puan Girişi'!$A$6:$BF$55,$P249,13+($Q249-1)*9+8),""))</f>
        <v/>
      </c>
      <c r="L249" s="21" t="str">
        <f aca="false">IF(OR($A249="",$P249="",$Q249=""),"",IFERROR(INDEX('Jüri Puan Girişi'!$A$6:$BF$55,$P249,13+($Q249-1)*9+9),""))</f>
        <v/>
      </c>
      <c r="M249" s="21" t="str">
        <f aca="false">IF($A249="","",IF(OR($D249="",$E249="",$F249="",$L249="",AND('Danışman Puan Girişi'!$AD249&lt;&gt;"Evet",$G249="")),"",ROUND($D249*Kılavuz!$C$31+$E249*Kılavuz!$C$32+$F249*Kılavuz!$C$33+(IF('Danışman Puan Girişi'!$AD249="Evet",0,$G249))*Kılavuz!$C$34+$L249*Kılavuz!$C$35,2)))</f>
        <v/>
      </c>
      <c r="N249" s="23" t="str">
        <f aca="false">IF($A249="","",IF($Q249&gt;4,"Kapasite dışı: projede 4’ten fazla öğrenci",IF(OR(COUNTIF('Öğrenci Listesi'!$A$4:$A$253,$A249)&lt;3,COUNTIF('Öğrenci Listesi'!$A$4:$A$253,$A249)&gt;4),"Grup büyüklüğü 3–4 aralığı dışında",IF($B249="","Öğrenci No eksik",IF($C249="","Ad Soyad eksik",IF($D249="","Ara Rapor puanları eksik",IF($E249="","Ara Sunum puanları eksik",IF($F249="","Süreç Takibi puanları eksik",IF(AND('Danışman Puan Girişi'!$AD249&lt;&gt;"Evet",$G249=""),"Final Raporu puanları eksik",IF($L249="",IF(AND($I249="",$K249=""),"Final Sunumu jüri puanları eksik",IF($I249="","Final Sunumu – Jüri 1 puanları eksik","Final Sunumu – Jüri 2 puanları eksik")),IF(AND('Danışman Puan Girişi'!$AD249="Evet",$R249="Katılmadı"),"Tamamlandı (Final Raporu teslim edilmedi: 0 puan; Final Sunumu'na katılmadı: 0 puan)",IF('Danışman Puan Girişi'!$AD249="Evet","Tamamlandı (Final Raporu teslim edilmedi: 0 puan)",IF($R249="Katılmadı","Tamamlandı (Final Sunumu'na katılmadı: 0 puan)","Tamamlandı")))))))))))))</f>
        <v/>
      </c>
      <c r="O249" s="21" t="str">
        <f aca="false">IF($A249="","",$A249&amp;"#"&amp;$Q249)</f>
        <v/>
      </c>
      <c r="P249" s="21" t="str">
        <f aca="false">IF($A249="","",IFERROR(MATCH($A249,'Jüri Puan Girişi'!$A$6:$A$55,0),""))</f>
        <v/>
      </c>
      <c r="Q249" s="21" t="str">
        <f aca="false">IF($A249="","",COUNTIF('Öğrenci Listesi'!$A$4:$A249,'Öğrenci Listesi'!$A249))</f>
        <v/>
      </c>
      <c r="R249" s="21" t="str">
        <f aca="false">IF(OR($A249="",$P249="",$Q249=""),"",IFERROR(INDEX('Jüri Puan Girişi'!$A$6:$BF$55,$P249,13+($Q249-1)*9+2),""))</f>
        <v/>
      </c>
    </row>
    <row r="250" customFormat="false" ht="19.5" hidden="false" customHeight="true" outlineLevel="0" collapsed="false">
      <c r="A250" s="21" t="str">
        <f aca="false">IF('Öğrenci Listesi'!$A250="","",'Öğrenci Listesi'!$A250)</f>
        <v/>
      </c>
      <c r="B250" s="21" t="str">
        <f aca="false">IF('Öğrenci Listesi'!$A250="","",'Öğrenci Listesi'!$D250)</f>
        <v/>
      </c>
      <c r="C250" s="23" t="str">
        <f aca="false">IF('Öğrenci Listesi'!$A250="","",'Öğrenci Listesi'!$E250)</f>
        <v/>
      </c>
      <c r="D250" s="21" t="str">
        <f aca="false">IF($A250="","",'Danışman Puan Girişi'!$I250)</f>
        <v/>
      </c>
      <c r="E250" s="21" t="str">
        <f aca="false">IF($A250="","",'Danışman Puan Girişi'!$O250)</f>
        <v/>
      </c>
      <c r="F250" s="21" t="str">
        <f aca="false">IF($A250="","",'Danışman Puan Girişi'!$T250)</f>
        <v/>
      </c>
      <c r="G250" s="21" t="str">
        <f aca="false">IF($A250="","",'Danışman Puan Girişi'!$AB250)</f>
        <v/>
      </c>
      <c r="H250" s="21" t="str">
        <f aca="false">IF($A250="","",IF($P250="","",IFERROR(INDEX('Jüri Puan Girişi'!$I$6:$I$55,$P250),"")))</f>
        <v/>
      </c>
      <c r="I250" s="21" t="str">
        <f aca="false">IF(OR($A250="",$P250="",$Q250=""),"",IFERROR(INDEX('Jüri Puan Girişi'!$A$6:$BF$55,$P250,13+($Q250-1)*9+7),""))</f>
        <v/>
      </c>
      <c r="J250" s="21" t="str">
        <f aca="false">IF($A250="","",IF($P250="","",IFERROR(INDEX('Jüri Puan Girişi'!$M$6:$M$55,$P250),"")))</f>
        <v/>
      </c>
      <c r="K250" s="21" t="str">
        <f aca="false">IF(OR($A250="",$P250="",$Q250=""),"",IFERROR(INDEX('Jüri Puan Girişi'!$A$6:$BF$55,$P250,13+($Q250-1)*9+8),""))</f>
        <v/>
      </c>
      <c r="L250" s="21" t="str">
        <f aca="false">IF(OR($A250="",$P250="",$Q250=""),"",IFERROR(INDEX('Jüri Puan Girişi'!$A$6:$BF$55,$P250,13+($Q250-1)*9+9),""))</f>
        <v/>
      </c>
      <c r="M250" s="21" t="str">
        <f aca="false">IF($A250="","",IF(OR($D250="",$E250="",$F250="",$L250="",AND('Danışman Puan Girişi'!$AD250&lt;&gt;"Evet",$G250="")),"",ROUND($D250*Kılavuz!$C$31+$E250*Kılavuz!$C$32+$F250*Kılavuz!$C$33+(IF('Danışman Puan Girişi'!$AD250="Evet",0,$G250))*Kılavuz!$C$34+$L250*Kılavuz!$C$35,2)))</f>
        <v/>
      </c>
      <c r="N250" s="23" t="str">
        <f aca="false">IF($A250="","",IF($Q250&gt;4,"Kapasite dışı: projede 4’ten fazla öğrenci",IF(OR(COUNTIF('Öğrenci Listesi'!$A$4:$A$253,$A250)&lt;3,COUNTIF('Öğrenci Listesi'!$A$4:$A$253,$A250)&gt;4),"Grup büyüklüğü 3–4 aralığı dışında",IF($B250="","Öğrenci No eksik",IF($C250="","Ad Soyad eksik",IF($D250="","Ara Rapor puanları eksik",IF($E250="","Ara Sunum puanları eksik",IF($F250="","Süreç Takibi puanları eksik",IF(AND('Danışman Puan Girişi'!$AD250&lt;&gt;"Evet",$G250=""),"Final Raporu puanları eksik",IF($L250="",IF(AND($I250="",$K250=""),"Final Sunumu jüri puanları eksik",IF($I250="","Final Sunumu – Jüri 1 puanları eksik","Final Sunumu – Jüri 2 puanları eksik")),IF(AND('Danışman Puan Girişi'!$AD250="Evet",$R250="Katılmadı"),"Tamamlandı (Final Raporu teslim edilmedi: 0 puan; Final Sunumu'na katılmadı: 0 puan)",IF('Danışman Puan Girişi'!$AD250="Evet","Tamamlandı (Final Raporu teslim edilmedi: 0 puan)",IF($R250="Katılmadı","Tamamlandı (Final Sunumu'na katılmadı: 0 puan)","Tamamlandı")))))))))))))</f>
        <v/>
      </c>
      <c r="O250" s="21" t="str">
        <f aca="false">IF($A250="","",$A250&amp;"#"&amp;$Q250)</f>
        <v/>
      </c>
      <c r="P250" s="21" t="str">
        <f aca="false">IF($A250="","",IFERROR(MATCH($A250,'Jüri Puan Girişi'!$A$6:$A$55,0),""))</f>
        <v/>
      </c>
      <c r="Q250" s="21" t="str">
        <f aca="false">IF($A250="","",COUNTIF('Öğrenci Listesi'!$A$4:$A250,'Öğrenci Listesi'!$A250))</f>
        <v/>
      </c>
      <c r="R250" s="21" t="str">
        <f aca="false">IF(OR($A250="",$P250="",$Q250=""),"",IFERROR(INDEX('Jüri Puan Girişi'!$A$6:$BF$55,$P250,13+($Q250-1)*9+2),""))</f>
        <v/>
      </c>
    </row>
    <row r="251" customFormat="false" ht="19.5" hidden="false" customHeight="true" outlineLevel="0" collapsed="false">
      <c r="A251" s="21" t="str">
        <f aca="false">IF('Öğrenci Listesi'!$A251="","",'Öğrenci Listesi'!$A251)</f>
        <v/>
      </c>
      <c r="B251" s="21" t="str">
        <f aca="false">IF('Öğrenci Listesi'!$A251="","",'Öğrenci Listesi'!$D251)</f>
        <v/>
      </c>
      <c r="C251" s="23" t="str">
        <f aca="false">IF('Öğrenci Listesi'!$A251="","",'Öğrenci Listesi'!$E251)</f>
        <v/>
      </c>
      <c r="D251" s="21" t="str">
        <f aca="false">IF($A251="","",'Danışman Puan Girişi'!$I251)</f>
        <v/>
      </c>
      <c r="E251" s="21" t="str">
        <f aca="false">IF($A251="","",'Danışman Puan Girişi'!$O251)</f>
        <v/>
      </c>
      <c r="F251" s="21" t="str">
        <f aca="false">IF($A251="","",'Danışman Puan Girişi'!$T251)</f>
        <v/>
      </c>
      <c r="G251" s="21" t="str">
        <f aca="false">IF($A251="","",'Danışman Puan Girişi'!$AB251)</f>
        <v/>
      </c>
      <c r="H251" s="21" t="str">
        <f aca="false">IF($A251="","",IF($P251="","",IFERROR(INDEX('Jüri Puan Girişi'!$I$6:$I$55,$P251),"")))</f>
        <v/>
      </c>
      <c r="I251" s="21" t="str">
        <f aca="false">IF(OR($A251="",$P251="",$Q251=""),"",IFERROR(INDEX('Jüri Puan Girişi'!$A$6:$BF$55,$P251,13+($Q251-1)*9+7),""))</f>
        <v/>
      </c>
      <c r="J251" s="21" t="str">
        <f aca="false">IF($A251="","",IF($P251="","",IFERROR(INDEX('Jüri Puan Girişi'!$M$6:$M$55,$P251),"")))</f>
        <v/>
      </c>
      <c r="K251" s="21" t="str">
        <f aca="false">IF(OR($A251="",$P251="",$Q251=""),"",IFERROR(INDEX('Jüri Puan Girişi'!$A$6:$BF$55,$P251,13+($Q251-1)*9+8),""))</f>
        <v/>
      </c>
      <c r="L251" s="21" t="str">
        <f aca="false">IF(OR($A251="",$P251="",$Q251=""),"",IFERROR(INDEX('Jüri Puan Girişi'!$A$6:$BF$55,$P251,13+($Q251-1)*9+9),""))</f>
        <v/>
      </c>
      <c r="M251" s="21" t="str">
        <f aca="false">IF($A251="","",IF(OR($D251="",$E251="",$F251="",$L251="",AND('Danışman Puan Girişi'!$AD251&lt;&gt;"Evet",$G251="")),"",ROUND($D251*Kılavuz!$C$31+$E251*Kılavuz!$C$32+$F251*Kılavuz!$C$33+(IF('Danışman Puan Girişi'!$AD251="Evet",0,$G251))*Kılavuz!$C$34+$L251*Kılavuz!$C$35,2)))</f>
        <v/>
      </c>
      <c r="N251" s="23" t="str">
        <f aca="false">IF($A251="","",IF($Q251&gt;4,"Kapasite dışı: projede 4’ten fazla öğrenci",IF(OR(COUNTIF('Öğrenci Listesi'!$A$4:$A$253,$A251)&lt;3,COUNTIF('Öğrenci Listesi'!$A$4:$A$253,$A251)&gt;4),"Grup büyüklüğü 3–4 aralığı dışında",IF($B251="","Öğrenci No eksik",IF($C251="","Ad Soyad eksik",IF($D251="","Ara Rapor puanları eksik",IF($E251="","Ara Sunum puanları eksik",IF($F251="","Süreç Takibi puanları eksik",IF(AND('Danışman Puan Girişi'!$AD251&lt;&gt;"Evet",$G251=""),"Final Raporu puanları eksik",IF($L251="",IF(AND($I251="",$K251=""),"Final Sunumu jüri puanları eksik",IF($I251="","Final Sunumu – Jüri 1 puanları eksik","Final Sunumu – Jüri 2 puanları eksik")),IF(AND('Danışman Puan Girişi'!$AD251="Evet",$R251="Katılmadı"),"Tamamlandı (Final Raporu teslim edilmedi: 0 puan; Final Sunumu'na katılmadı: 0 puan)",IF('Danışman Puan Girişi'!$AD251="Evet","Tamamlandı (Final Raporu teslim edilmedi: 0 puan)",IF($R251="Katılmadı","Tamamlandı (Final Sunumu'na katılmadı: 0 puan)","Tamamlandı")))))))))))))</f>
        <v/>
      </c>
      <c r="O251" s="21" t="str">
        <f aca="false">IF($A251="","",$A251&amp;"#"&amp;$Q251)</f>
        <v/>
      </c>
      <c r="P251" s="21" t="str">
        <f aca="false">IF($A251="","",IFERROR(MATCH($A251,'Jüri Puan Girişi'!$A$6:$A$55,0),""))</f>
        <v/>
      </c>
      <c r="Q251" s="21" t="str">
        <f aca="false">IF($A251="","",COUNTIF('Öğrenci Listesi'!$A$4:$A251,'Öğrenci Listesi'!$A251))</f>
        <v/>
      </c>
      <c r="R251" s="21" t="str">
        <f aca="false">IF(OR($A251="",$P251="",$Q251=""),"",IFERROR(INDEX('Jüri Puan Girişi'!$A$6:$BF$55,$P251,13+($Q251-1)*9+2),""))</f>
        <v/>
      </c>
    </row>
    <row r="252" customFormat="false" ht="19.5" hidden="false" customHeight="true" outlineLevel="0" collapsed="false">
      <c r="A252" s="21" t="str">
        <f aca="false">IF('Öğrenci Listesi'!$A252="","",'Öğrenci Listesi'!$A252)</f>
        <v/>
      </c>
      <c r="B252" s="21" t="str">
        <f aca="false">IF('Öğrenci Listesi'!$A252="","",'Öğrenci Listesi'!$D252)</f>
        <v/>
      </c>
      <c r="C252" s="23" t="str">
        <f aca="false">IF('Öğrenci Listesi'!$A252="","",'Öğrenci Listesi'!$E252)</f>
        <v/>
      </c>
      <c r="D252" s="21" t="str">
        <f aca="false">IF($A252="","",'Danışman Puan Girişi'!$I252)</f>
        <v/>
      </c>
      <c r="E252" s="21" t="str">
        <f aca="false">IF($A252="","",'Danışman Puan Girişi'!$O252)</f>
        <v/>
      </c>
      <c r="F252" s="21" t="str">
        <f aca="false">IF($A252="","",'Danışman Puan Girişi'!$T252)</f>
        <v/>
      </c>
      <c r="G252" s="21" t="str">
        <f aca="false">IF($A252="","",'Danışman Puan Girişi'!$AB252)</f>
        <v/>
      </c>
      <c r="H252" s="21" t="str">
        <f aca="false">IF($A252="","",IF($P252="","",IFERROR(INDEX('Jüri Puan Girişi'!$I$6:$I$55,$P252),"")))</f>
        <v/>
      </c>
      <c r="I252" s="21" t="str">
        <f aca="false">IF(OR($A252="",$P252="",$Q252=""),"",IFERROR(INDEX('Jüri Puan Girişi'!$A$6:$BF$55,$P252,13+($Q252-1)*9+7),""))</f>
        <v/>
      </c>
      <c r="J252" s="21" t="str">
        <f aca="false">IF($A252="","",IF($P252="","",IFERROR(INDEX('Jüri Puan Girişi'!$M$6:$M$55,$P252),"")))</f>
        <v/>
      </c>
      <c r="K252" s="21" t="str">
        <f aca="false">IF(OR($A252="",$P252="",$Q252=""),"",IFERROR(INDEX('Jüri Puan Girişi'!$A$6:$BF$55,$P252,13+($Q252-1)*9+8),""))</f>
        <v/>
      </c>
      <c r="L252" s="21" t="str">
        <f aca="false">IF(OR($A252="",$P252="",$Q252=""),"",IFERROR(INDEX('Jüri Puan Girişi'!$A$6:$BF$55,$P252,13+($Q252-1)*9+9),""))</f>
        <v/>
      </c>
      <c r="M252" s="21" t="str">
        <f aca="false">IF($A252="","",IF(OR($D252="",$E252="",$F252="",$L252="",AND('Danışman Puan Girişi'!$AD252&lt;&gt;"Evet",$G252="")),"",ROUND($D252*Kılavuz!$C$31+$E252*Kılavuz!$C$32+$F252*Kılavuz!$C$33+(IF('Danışman Puan Girişi'!$AD252="Evet",0,$G252))*Kılavuz!$C$34+$L252*Kılavuz!$C$35,2)))</f>
        <v/>
      </c>
      <c r="N252" s="23" t="str">
        <f aca="false">IF($A252="","",IF($Q252&gt;4,"Kapasite dışı: projede 4’ten fazla öğrenci",IF(OR(COUNTIF('Öğrenci Listesi'!$A$4:$A$253,$A252)&lt;3,COUNTIF('Öğrenci Listesi'!$A$4:$A$253,$A252)&gt;4),"Grup büyüklüğü 3–4 aralığı dışında",IF($B252="","Öğrenci No eksik",IF($C252="","Ad Soyad eksik",IF($D252="","Ara Rapor puanları eksik",IF($E252="","Ara Sunum puanları eksik",IF($F252="","Süreç Takibi puanları eksik",IF(AND('Danışman Puan Girişi'!$AD252&lt;&gt;"Evet",$G252=""),"Final Raporu puanları eksik",IF($L252="",IF(AND($I252="",$K252=""),"Final Sunumu jüri puanları eksik",IF($I252="","Final Sunumu – Jüri 1 puanları eksik","Final Sunumu – Jüri 2 puanları eksik")),IF(AND('Danışman Puan Girişi'!$AD252="Evet",$R252="Katılmadı"),"Tamamlandı (Final Raporu teslim edilmedi: 0 puan; Final Sunumu'na katılmadı: 0 puan)",IF('Danışman Puan Girişi'!$AD252="Evet","Tamamlandı (Final Raporu teslim edilmedi: 0 puan)",IF($R252="Katılmadı","Tamamlandı (Final Sunumu'na katılmadı: 0 puan)","Tamamlandı")))))))))))))</f>
        <v/>
      </c>
      <c r="O252" s="21" t="str">
        <f aca="false">IF($A252="","",$A252&amp;"#"&amp;$Q252)</f>
        <v/>
      </c>
      <c r="P252" s="21" t="str">
        <f aca="false">IF($A252="","",IFERROR(MATCH($A252,'Jüri Puan Girişi'!$A$6:$A$55,0),""))</f>
        <v/>
      </c>
      <c r="Q252" s="21" t="str">
        <f aca="false">IF($A252="","",COUNTIF('Öğrenci Listesi'!$A$4:$A252,'Öğrenci Listesi'!$A252))</f>
        <v/>
      </c>
      <c r="R252" s="21" t="str">
        <f aca="false">IF(OR($A252="",$P252="",$Q252=""),"",IFERROR(INDEX('Jüri Puan Girişi'!$A$6:$BF$55,$P252,13+($Q252-1)*9+2),""))</f>
        <v/>
      </c>
    </row>
    <row r="253" customFormat="false" ht="19.5" hidden="false" customHeight="true" outlineLevel="0" collapsed="false">
      <c r="A253" s="21" t="str">
        <f aca="false">IF('Öğrenci Listesi'!$A253="","",'Öğrenci Listesi'!$A253)</f>
        <v/>
      </c>
      <c r="B253" s="21" t="str">
        <f aca="false">IF('Öğrenci Listesi'!$A253="","",'Öğrenci Listesi'!$D253)</f>
        <v/>
      </c>
      <c r="C253" s="23" t="str">
        <f aca="false">IF('Öğrenci Listesi'!$A253="","",'Öğrenci Listesi'!$E253)</f>
        <v/>
      </c>
      <c r="D253" s="21" t="str">
        <f aca="false">IF($A253="","",'Danışman Puan Girişi'!$I253)</f>
        <v/>
      </c>
      <c r="E253" s="21" t="str">
        <f aca="false">IF($A253="","",'Danışman Puan Girişi'!$O253)</f>
        <v/>
      </c>
      <c r="F253" s="21" t="str">
        <f aca="false">IF($A253="","",'Danışman Puan Girişi'!$T253)</f>
        <v/>
      </c>
      <c r="G253" s="21" t="str">
        <f aca="false">IF($A253="","",'Danışman Puan Girişi'!$AB253)</f>
        <v/>
      </c>
      <c r="H253" s="21" t="str">
        <f aca="false">IF($A253="","",IF($P253="","",IFERROR(INDEX('Jüri Puan Girişi'!$I$6:$I$55,$P253),"")))</f>
        <v/>
      </c>
      <c r="I253" s="21" t="str">
        <f aca="false">IF(OR($A253="",$P253="",$Q253=""),"",IFERROR(INDEX('Jüri Puan Girişi'!$A$6:$BF$55,$P253,13+($Q253-1)*9+7),""))</f>
        <v/>
      </c>
      <c r="J253" s="21" t="str">
        <f aca="false">IF($A253="","",IF($P253="","",IFERROR(INDEX('Jüri Puan Girişi'!$M$6:$M$55,$P253),"")))</f>
        <v/>
      </c>
      <c r="K253" s="21" t="str">
        <f aca="false">IF(OR($A253="",$P253="",$Q253=""),"",IFERROR(INDEX('Jüri Puan Girişi'!$A$6:$BF$55,$P253,13+($Q253-1)*9+8),""))</f>
        <v/>
      </c>
      <c r="L253" s="21" t="str">
        <f aca="false">IF(OR($A253="",$P253="",$Q253=""),"",IFERROR(INDEX('Jüri Puan Girişi'!$A$6:$BF$55,$P253,13+($Q253-1)*9+9),""))</f>
        <v/>
      </c>
      <c r="M253" s="21" t="str">
        <f aca="false">IF($A253="","",IF(OR($D253="",$E253="",$F253="",$L253="",AND('Danışman Puan Girişi'!$AD253&lt;&gt;"Evet",$G253="")),"",ROUND($D253*Kılavuz!$C$31+$E253*Kılavuz!$C$32+$F253*Kılavuz!$C$33+(IF('Danışman Puan Girişi'!$AD253="Evet",0,$G253))*Kılavuz!$C$34+$L253*Kılavuz!$C$35,2)))</f>
        <v/>
      </c>
      <c r="N253" s="23" t="str">
        <f aca="false">IF($A253="","",IF($Q253&gt;4,"Kapasite dışı: projede 4’ten fazla öğrenci",IF(OR(COUNTIF('Öğrenci Listesi'!$A$4:$A$253,$A253)&lt;3,COUNTIF('Öğrenci Listesi'!$A$4:$A$253,$A253)&gt;4),"Grup büyüklüğü 3–4 aralığı dışında",IF($B253="","Öğrenci No eksik",IF($C253="","Ad Soyad eksik",IF($D253="","Ara Rapor puanları eksik",IF($E253="","Ara Sunum puanları eksik",IF($F253="","Süreç Takibi puanları eksik",IF(AND('Danışman Puan Girişi'!$AD253&lt;&gt;"Evet",$G253=""),"Final Raporu puanları eksik",IF($L253="",IF(AND($I253="",$K253=""),"Final Sunumu jüri puanları eksik",IF($I253="","Final Sunumu – Jüri 1 puanları eksik","Final Sunumu – Jüri 2 puanları eksik")),IF(AND('Danışman Puan Girişi'!$AD253="Evet",$R253="Katılmadı"),"Tamamlandı (Final Raporu teslim edilmedi: 0 puan; Final Sunumu'na katılmadı: 0 puan)",IF('Danışman Puan Girişi'!$AD253="Evet","Tamamlandı (Final Raporu teslim edilmedi: 0 puan)",IF($R253="Katılmadı","Tamamlandı (Final Sunumu'na katılmadı: 0 puan)","Tamamlandı")))))))))))))</f>
        <v/>
      </c>
      <c r="O253" s="21" t="str">
        <f aca="false">IF($A253="","",$A253&amp;"#"&amp;$Q253)</f>
        <v/>
      </c>
      <c r="P253" s="21" t="str">
        <f aca="false">IF($A253="","",IFERROR(MATCH($A253,'Jüri Puan Girişi'!$A$6:$A$55,0),""))</f>
        <v/>
      </c>
      <c r="Q253" s="21" t="str">
        <f aca="false">IF($A253="","",COUNTIF('Öğrenci Listesi'!$A$4:$A253,'Öğrenci Listesi'!$A253))</f>
        <v/>
      </c>
      <c r="R253" s="21" t="str">
        <f aca="false">IF(OR($A253="",$P253="",$Q253=""),"",IFERROR(INDEX('Jüri Puan Girişi'!$A$6:$BF$55,$P253,13+($Q253-1)*9+2),""))</f>
        <v/>
      </c>
    </row>
  </sheetData>
  <sheetProtection sheet="true" formatCells="false"/>
  <mergeCells count="4">
    <mergeCell ref="A1:C1"/>
    <mergeCell ref="D1:G1"/>
    <mergeCell ref="H1:L1"/>
    <mergeCell ref="M1:O1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EK-6 · Sonuçlar</oddHeader>
    <oddFooter>&amp;R&amp;8 Sayfa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4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0"/>
  </cols>
  <sheetData>
    <row r="1" customFormat="false" ht="24" hidden="false" customHeight="true" outlineLevel="0" collapsed="false">
      <c r="A1" s="2" t="s">
        <v>269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18" t="s">
        <v>270</v>
      </c>
      <c r="B2" s="18"/>
      <c r="C2" s="18"/>
      <c r="D2" s="18"/>
      <c r="E2" s="18"/>
      <c r="F2" s="18"/>
    </row>
    <row r="3" customFormat="false" ht="25.5" hidden="false" customHeight="true" outlineLevel="0" collapsed="false">
      <c r="A3" s="5" t="s">
        <v>154</v>
      </c>
      <c r="B3" s="5" t="s">
        <v>20</v>
      </c>
      <c r="C3" s="5" t="s">
        <v>271</v>
      </c>
      <c r="D3" s="5" t="s">
        <v>272</v>
      </c>
      <c r="E3" s="5" t="s">
        <v>273</v>
      </c>
      <c r="F3" s="5" t="s">
        <v>265</v>
      </c>
    </row>
    <row r="4" customFormat="false" ht="21.75" hidden="false" customHeight="true" outlineLevel="0" collapsed="false">
      <c r="A4" s="19" t="n">
        <v>1</v>
      </c>
      <c r="B4" s="23" t="str">
        <f aca="false">IFERROR(INDEX('Projeler ve Jüri'!$B$4:$B$53,MATCH($A4,'Projeler ve Jüri'!$A$4:$A$53,0))&amp;"","")</f>
        <v>(ÖRNEK) Dr. Öğr. Üyesi Ahmet YILMAZ</v>
      </c>
      <c r="C4" s="23" t="str">
        <f aca="false">IFERROR(INDEX('Projeler ve Jüri'!$C$4:$C$53,MATCH($A4,'Projeler ve Jüri'!$A$4:$A$53,0))&amp;"","")</f>
        <v>(ÖRNEK) Akıllı Kampüs İçin Doluluk Tahmin Sistemi</v>
      </c>
      <c r="D4" s="21" t="n">
        <f aca="false">IF($C4="","",COUNTIF('Öğrenci Listesi'!$A$4:$A$253,$A4))</f>
        <v>2</v>
      </c>
      <c r="E4" s="21" t="str">
        <f aca="false">IF($F4&lt;&gt;"Tamamlandı","",IF(COUNTIFS(Sonuçlar!$A$4:$A$253,$A4,Sonuçlar!$M$4:$M$253,"&gt;=0")=0,"",ROUND(SUMIFS(Sonuçlar!$M$4:$M$253,Sonuçlar!$A$4:$A$253,$A4,Sonuçlar!$M$4:$M$253,"&gt;=0")/COUNTIFS(Sonuçlar!$A$4:$A$253,$A4,Sonuçlar!$M$4:$M$253,"&gt;=0"),2)))</f>
        <v/>
      </c>
      <c r="F4" s="23" t="str">
        <f aca="false">IF($D4="","",IF($D4=0,"Öğrenci girilmedi",IF(OR($D4&lt;3,$D4&gt;4),"Grup büyüklüğü 3–4 aralığı dışında",IF(COUNTIFS(Sonuçlar!$A$4:$A$253,$A4,Sonuçlar!$N$4:$N$253,"Tamamlandı*")=$D4,"Tamamlandı","Eksik puan girişi var"))))</f>
        <v>Grup büyüklüğü 3–4 aralığı dışında</v>
      </c>
    </row>
    <row r="5" customFormat="false" ht="21.75" hidden="false" customHeight="true" outlineLevel="0" collapsed="false">
      <c r="A5" s="19" t="n">
        <v>2</v>
      </c>
      <c r="B5" s="23" t="str">
        <f aca="false">IFERROR(INDEX('Projeler ve Jüri'!$B$4:$B$53,MATCH($A5,'Projeler ve Jüri'!$A$4:$A$53,0))&amp;"","")</f>
        <v/>
      </c>
      <c r="C5" s="23" t="str">
        <f aca="false">IFERROR(INDEX('Projeler ve Jüri'!$C$4:$C$53,MATCH($A5,'Projeler ve Jüri'!$A$4:$A$53,0))&amp;"","")</f>
        <v/>
      </c>
      <c r="D5" s="21" t="str">
        <f aca="false">IF($C5="","",COUNTIF('Öğrenci Listesi'!$A$4:$A$253,$A5))</f>
        <v/>
      </c>
      <c r="E5" s="21" t="str">
        <f aca="false">IF($F5&lt;&gt;"Tamamlandı","",IF(COUNTIFS(Sonuçlar!$A$4:$A$253,$A5,Sonuçlar!$M$4:$M$253,"&gt;=0")=0,"",ROUND(SUMIFS(Sonuçlar!$M$4:$M$253,Sonuçlar!$A$4:$A$253,$A5,Sonuçlar!$M$4:$M$253,"&gt;=0")/COUNTIFS(Sonuçlar!$A$4:$A$253,$A5,Sonuçlar!$M$4:$M$253,"&gt;=0"),2)))</f>
        <v/>
      </c>
      <c r="F5" s="23" t="str">
        <f aca="false">IF($D5="","",IF($D5=0,"Öğrenci girilmedi",IF(OR($D5&lt;3,$D5&gt;4),"Grup büyüklüğü 3–4 aralığı dışında",IF(COUNTIFS(Sonuçlar!$A$4:$A$253,$A5,Sonuçlar!$N$4:$N$253,"Tamamlandı*")=$D5,"Tamamlandı","Eksik puan girişi var"))))</f>
        <v/>
      </c>
    </row>
    <row r="6" customFormat="false" ht="21.75" hidden="false" customHeight="true" outlineLevel="0" collapsed="false">
      <c r="A6" s="19" t="n">
        <v>3</v>
      </c>
      <c r="B6" s="23" t="str">
        <f aca="false">IFERROR(INDEX('Projeler ve Jüri'!$B$4:$B$53,MATCH($A6,'Projeler ve Jüri'!$A$4:$A$53,0))&amp;"","")</f>
        <v/>
      </c>
      <c r="C6" s="23" t="str">
        <f aca="false">IFERROR(INDEX('Projeler ve Jüri'!$C$4:$C$53,MATCH($A6,'Projeler ve Jüri'!$A$4:$A$53,0))&amp;"","")</f>
        <v/>
      </c>
      <c r="D6" s="21" t="str">
        <f aca="false">IF($C6="","",COUNTIF('Öğrenci Listesi'!$A$4:$A$253,$A6))</f>
        <v/>
      </c>
      <c r="E6" s="21" t="str">
        <f aca="false">IF($F6&lt;&gt;"Tamamlandı","",IF(COUNTIFS(Sonuçlar!$A$4:$A$253,$A6,Sonuçlar!$M$4:$M$253,"&gt;=0")=0,"",ROUND(SUMIFS(Sonuçlar!$M$4:$M$253,Sonuçlar!$A$4:$A$253,$A6,Sonuçlar!$M$4:$M$253,"&gt;=0")/COUNTIFS(Sonuçlar!$A$4:$A$253,$A6,Sonuçlar!$M$4:$M$253,"&gt;=0"),2)))</f>
        <v/>
      </c>
      <c r="F6" s="23" t="str">
        <f aca="false">IF($D6="","",IF($D6=0,"Öğrenci girilmedi",IF(OR($D6&lt;3,$D6&gt;4),"Grup büyüklüğü 3–4 aralığı dışında",IF(COUNTIFS(Sonuçlar!$A$4:$A$253,$A6,Sonuçlar!$N$4:$N$253,"Tamamlandı*")=$D6,"Tamamlandı","Eksik puan girişi var"))))</f>
        <v/>
      </c>
    </row>
    <row r="7" customFormat="false" ht="21.75" hidden="false" customHeight="true" outlineLevel="0" collapsed="false">
      <c r="A7" s="19" t="n">
        <v>4</v>
      </c>
      <c r="B7" s="23" t="str">
        <f aca="false">IFERROR(INDEX('Projeler ve Jüri'!$B$4:$B$53,MATCH($A7,'Projeler ve Jüri'!$A$4:$A$53,0))&amp;"","")</f>
        <v/>
      </c>
      <c r="C7" s="23" t="str">
        <f aca="false">IFERROR(INDEX('Projeler ve Jüri'!$C$4:$C$53,MATCH($A7,'Projeler ve Jüri'!$A$4:$A$53,0))&amp;"","")</f>
        <v/>
      </c>
      <c r="D7" s="21" t="str">
        <f aca="false">IF($C7="","",COUNTIF('Öğrenci Listesi'!$A$4:$A$253,$A7))</f>
        <v/>
      </c>
      <c r="E7" s="21" t="str">
        <f aca="false">IF($F7&lt;&gt;"Tamamlandı","",IF(COUNTIFS(Sonuçlar!$A$4:$A$253,$A7,Sonuçlar!$M$4:$M$253,"&gt;=0")=0,"",ROUND(SUMIFS(Sonuçlar!$M$4:$M$253,Sonuçlar!$A$4:$A$253,$A7,Sonuçlar!$M$4:$M$253,"&gt;=0")/COUNTIFS(Sonuçlar!$A$4:$A$253,$A7,Sonuçlar!$M$4:$M$253,"&gt;=0"),2)))</f>
        <v/>
      </c>
      <c r="F7" s="23" t="str">
        <f aca="false">IF($D7="","",IF($D7=0,"Öğrenci girilmedi",IF(OR($D7&lt;3,$D7&gt;4),"Grup büyüklüğü 3–4 aralığı dışında",IF(COUNTIFS(Sonuçlar!$A$4:$A$253,$A7,Sonuçlar!$N$4:$N$253,"Tamamlandı*")=$D7,"Tamamlandı","Eksik puan girişi var"))))</f>
        <v/>
      </c>
    </row>
    <row r="8" customFormat="false" ht="21.75" hidden="false" customHeight="true" outlineLevel="0" collapsed="false">
      <c r="A8" s="19" t="n">
        <v>5</v>
      </c>
      <c r="B8" s="23" t="str">
        <f aca="false">IFERROR(INDEX('Projeler ve Jüri'!$B$4:$B$53,MATCH($A8,'Projeler ve Jüri'!$A$4:$A$53,0))&amp;"","")</f>
        <v/>
      </c>
      <c r="C8" s="23" t="str">
        <f aca="false">IFERROR(INDEX('Projeler ve Jüri'!$C$4:$C$53,MATCH($A8,'Projeler ve Jüri'!$A$4:$A$53,0))&amp;"","")</f>
        <v/>
      </c>
      <c r="D8" s="21" t="str">
        <f aca="false">IF($C8="","",COUNTIF('Öğrenci Listesi'!$A$4:$A$253,$A8))</f>
        <v/>
      </c>
      <c r="E8" s="21" t="str">
        <f aca="false">IF($F8&lt;&gt;"Tamamlandı","",IF(COUNTIFS(Sonuçlar!$A$4:$A$253,$A8,Sonuçlar!$M$4:$M$253,"&gt;=0")=0,"",ROUND(SUMIFS(Sonuçlar!$M$4:$M$253,Sonuçlar!$A$4:$A$253,$A8,Sonuçlar!$M$4:$M$253,"&gt;=0")/COUNTIFS(Sonuçlar!$A$4:$A$253,$A8,Sonuçlar!$M$4:$M$253,"&gt;=0"),2)))</f>
        <v/>
      </c>
      <c r="F8" s="23" t="str">
        <f aca="false">IF($D8="","",IF($D8=0,"Öğrenci girilmedi",IF(OR($D8&lt;3,$D8&gt;4),"Grup büyüklüğü 3–4 aralığı dışında",IF(COUNTIFS(Sonuçlar!$A$4:$A$253,$A8,Sonuçlar!$N$4:$N$253,"Tamamlandı*")=$D8,"Tamamlandı","Eksik puan girişi var"))))</f>
        <v/>
      </c>
    </row>
    <row r="9" customFormat="false" ht="21.75" hidden="false" customHeight="true" outlineLevel="0" collapsed="false">
      <c r="A9" s="19" t="n">
        <v>6</v>
      </c>
      <c r="B9" s="23" t="str">
        <f aca="false">IFERROR(INDEX('Projeler ve Jüri'!$B$4:$B$53,MATCH($A9,'Projeler ve Jüri'!$A$4:$A$53,0))&amp;"","")</f>
        <v/>
      </c>
      <c r="C9" s="23" t="str">
        <f aca="false">IFERROR(INDEX('Projeler ve Jüri'!$C$4:$C$53,MATCH($A9,'Projeler ve Jüri'!$A$4:$A$53,0))&amp;"","")</f>
        <v/>
      </c>
      <c r="D9" s="21" t="str">
        <f aca="false">IF($C9="","",COUNTIF('Öğrenci Listesi'!$A$4:$A$253,$A9))</f>
        <v/>
      </c>
      <c r="E9" s="21" t="str">
        <f aca="false">IF($F9&lt;&gt;"Tamamlandı","",IF(COUNTIFS(Sonuçlar!$A$4:$A$253,$A9,Sonuçlar!$M$4:$M$253,"&gt;=0")=0,"",ROUND(SUMIFS(Sonuçlar!$M$4:$M$253,Sonuçlar!$A$4:$A$253,$A9,Sonuçlar!$M$4:$M$253,"&gt;=0")/COUNTIFS(Sonuçlar!$A$4:$A$253,$A9,Sonuçlar!$M$4:$M$253,"&gt;=0"),2)))</f>
        <v/>
      </c>
      <c r="F9" s="23" t="str">
        <f aca="false">IF($D9="","",IF($D9=0,"Öğrenci girilmedi",IF(OR($D9&lt;3,$D9&gt;4),"Grup büyüklüğü 3–4 aralığı dışında",IF(COUNTIFS(Sonuçlar!$A$4:$A$253,$A9,Sonuçlar!$N$4:$N$253,"Tamamlandı*")=$D9,"Tamamlandı","Eksik puan girişi var"))))</f>
        <v/>
      </c>
    </row>
    <row r="10" customFormat="false" ht="21.75" hidden="false" customHeight="true" outlineLevel="0" collapsed="false">
      <c r="A10" s="19" t="n">
        <v>7</v>
      </c>
      <c r="B10" s="23" t="str">
        <f aca="false">IFERROR(INDEX('Projeler ve Jüri'!$B$4:$B$53,MATCH($A10,'Projeler ve Jüri'!$A$4:$A$53,0))&amp;"","")</f>
        <v/>
      </c>
      <c r="C10" s="23" t="str">
        <f aca="false">IFERROR(INDEX('Projeler ve Jüri'!$C$4:$C$53,MATCH($A10,'Projeler ve Jüri'!$A$4:$A$53,0))&amp;"","")</f>
        <v/>
      </c>
      <c r="D10" s="21" t="str">
        <f aca="false">IF($C10="","",COUNTIF('Öğrenci Listesi'!$A$4:$A$253,$A10))</f>
        <v/>
      </c>
      <c r="E10" s="21" t="str">
        <f aca="false">IF($F10&lt;&gt;"Tamamlandı","",IF(COUNTIFS(Sonuçlar!$A$4:$A$253,$A10,Sonuçlar!$M$4:$M$253,"&gt;=0")=0,"",ROUND(SUMIFS(Sonuçlar!$M$4:$M$253,Sonuçlar!$A$4:$A$253,$A10,Sonuçlar!$M$4:$M$253,"&gt;=0")/COUNTIFS(Sonuçlar!$A$4:$A$253,$A10,Sonuçlar!$M$4:$M$253,"&gt;=0"),2)))</f>
        <v/>
      </c>
      <c r="F10" s="23" t="str">
        <f aca="false">IF($D10="","",IF($D10=0,"Öğrenci girilmedi",IF(OR($D10&lt;3,$D10&gt;4),"Grup büyüklüğü 3–4 aralığı dışında",IF(COUNTIFS(Sonuçlar!$A$4:$A$253,$A10,Sonuçlar!$N$4:$N$253,"Tamamlandı*")=$D10,"Tamamlandı","Eksik puan girişi var"))))</f>
        <v/>
      </c>
    </row>
    <row r="11" customFormat="false" ht="21.75" hidden="false" customHeight="true" outlineLevel="0" collapsed="false">
      <c r="A11" s="19" t="n">
        <v>8</v>
      </c>
      <c r="B11" s="23" t="str">
        <f aca="false">IFERROR(INDEX('Projeler ve Jüri'!$B$4:$B$53,MATCH($A11,'Projeler ve Jüri'!$A$4:$A$53,0))&amp;"","")</f>
        <v/>
      </c>
      <c r="C11" s="23" t="str">
        <f aca="false">IFERROR(INDEX('Projeler ve Jüri'!$C$4:$C$53,MATCH($A11,'Projeler ve Jüri'!$A$4:$A$53,0))&amp;"","")</f>
        <v/>
      </c>
      <c r="D11" s="21" t="str">
        <f aca="false">IF($C11="","",COUNTIF('Öğrenci Listesi'!$A$4:$A$253,$A11))</f>
        <v/>
      </c>
      <c r="E11" s="21" t="str">
        <f aca="false">IF($F11&lt;&gt;"Tamamlandı","",IF(COUNTIFS(Sonuçlar!$A$4:$A$253,$A11,Sonuçlar!$M$4:$M$253,"&gt;=0")=0,"",ROUND(SUMIFS(Sonuçlar!$M$4:$M$253,Sonuçlar!$A$4:$A$253,$A11,Sonuçlar!$M$4:$M$253,"&gt;=0")/COUNTIFS(Sonuçlar!$A$4:$A$253,$A11,Sonuçlar!$M$4:$M$253,"&gt;=0"),2)))</f>
        <v/>
      </c>
      <c r="F11" s="23" t="str">
        <f aca="false">IF($D11="","",IF($D11=0,"Öğrenci girilmedi",IF(OR($D11&lt;3,$D11&gt;4),"Grup büyüklüğü 3–4 aralığı dışında",IF(COUNTIFS(Sonuçlar!$A$4:$A$253,$A11,Sonuçlar!$N$4:$N$253,"Tamamlandı*")=$D11,"Tamamlandı","Eksik puan girişi var"))))</f>
        <v/>
      </c>
    </row>
    <row r="12" customFormat="false" ht="21.75" hidden="false" customHeight="true" outlineLevel="0" collapsed="false">
      <c r="A12" s="19" t="n">
        <v>9</v>
      </c>
      <c r="B12" s="23" t="str">
        <f aca="false">IFERROR(INDEX('Projeler ve Jüri'!$B$4:$B$53,MATCH($A12,'Projeler ve Jüri'!$A$4:$A$53,0))&amp;"","")</f>
        <v/>
      </c>
      <c r="C12" s="23" t="str">
        <f aca="false">IFERROR(INDEX('Projeler ve Jüri'!$C$4:$C$53,MATCH($A12,'Projeler ve Jüri'!$A$4:$A$53,0))&amp;"","")</f>
        <v/>
      </c>
      <c r="D12" s="21" t="str">
        <f aca="false">IF($C12="","",COUNTIF('Öğrenci Listesi'!$A$4:$A$253,$A12))</f>
        <v/>
      </c>
      <c r="E12" s="21" t="str">
        <f aca="false">IF($F12&lt;&gt;"Tamamlandı","",IF(COUNTIFS(Sonuçlar!$A$4:$A$253,$A12,Sonuçlar!$M$4:$M$253,"&gt;=0")=0,"",ROUND(SUMIFS(Sonuçlar!$M$4:$M$253,Sonuçlar!$A$4:$A$253,$A12,Sonuçlar!$M$4:$M$253,"&gt;=0")/COUNTIFS(Sonuçlar!$A$4:$A$253,$A12,Sonuçlar!$M$4:$M$253,"&gt;=0"),2)))</f>
        <v/>
      </c>
      <c r="F12" s="23" t="str">
        <f aca="false">IF($D12="","",IF($D12=0,"Öğrenci girilmedi",IF(OR($D12&lt;3,$D12&gt;4),"Grup büyüklüğü 3–4 aralığı dışında",IF(COUNTIFS(Sonuçlar!$A$4:$A$253,$A12,Sonuçlar!$N$4:$N$253,"Tamamlandı*")=$D12,"Tamamlandı","Eksik puan girişi var"))))</f>
        <v/>
      </c>
    </row>
    <row r="13" customFormat="false" ht="21.75" hidden="false" customHeight="true" outlineLevel="0" collapsed="false">
      <c r="A13" s="19" t="n">
        <v>10</v>
      </c>
      <c r="B13" s="23" t="str">
        <f aca="false">IFERROR(INDEX('Projeler ve Jüri'!$B$4:$B$53,MATCH($A13,'Projeler ve Jüri'!$A$4:$A$53,0))&amp;"","")</f>
        <v/>
      </c>
      <c r="C13" s="23" t="str">
        <f aca="false">IFERROR(INDEX('Projeler ve Jüri'!$C$4:$C$53,MATCH($A13,'Projeler ve Jüri'!$A$4:$A$53,0))&amp;"","")</f>
        <v/>
      </c>
      <c r="D13" s="21" t="str">
        <f aca="false">IF($C13="","",COUNTIF('Öğrenci Listesi'!$A$4:$A$253,$A13))</f>
        <v/>
      </c>
      <c r="E13" s="21" t="str">
        <f aca="false">IF($F13&lt;&gt;"Tamamlandı","",IF(COUNTIFS(Sonuçlar!$A$4:$A$253,$A13,Sonuçlar!$M$4:$M$253,"&gt;=0")=0,"",ROUND(SUMIFS(Sonuçlar!$M$4:$M$253,Sonuçlar!$A$4:$A$253,$A13,Sonuçlar!$M$4:$M$253,"&gt;=0")/COUNTIFS(Sonuçlar!$A$4:$A$253,$A13,Sonuçlar!$M$4:$M$253,"&gt;=0"),2)))</f>
        <v/>
      </c>
      <c r="F13" s="23" t="str">
        <f aca="false">IF($D13="","",IF($D13=0,"Öğrenci girilmedi",IF(OR($D13&lt;3,$D13&gt;4),"Grup büyüklüğü 3–4 aralığı dışında",IF(COUNTIFS(Sonuçlar!$A$4:$A$253,$A13,Sonuçlar!$N$4:$N$253,"Tamamlandı*")=$D13,"Tamamlandı","Eksik puan girişi var"))))</f>
        <v/>
      </c>
    </row>
    <row r="14" customFormat="false" ht="21.75" hidden="false" customHeight="true" outlineLevel="0" collapsed="false">
      <c r="A14" s="19" t="n">
        <v>11</v>
      </c>
      <c r="B14" s="23" t="str">
        <f aca="false">IFERROR(INDEX('Projeler ve Jüri'!$B$4:$B$53,MATCH($A14,'Projeler ve Jüri'!$A$4:$A$53,0))&amp;"","")</f>
        <v/>
      </c>
      <c r="C14" s="23" t="str">
        <f aca="false">IFERROR(INDEX('Projeler ve Jüri'!$C$4:$C$53,MATCH($A14,'Projeler ve Jüri'!$A$4:$A$53,0))&amp;"","")</f>
        <v/>
      </c>
      <c r="D14" s="21" t="str">
        <f aca="false">IF($C14="","",COUNTIF('Öğrenci Listesi'!$A$4:$A$253,$A14))</f>
        <v/>
      </c>
      <c r="E14" s="21" t="str">
        <f aca="false">IF($F14&lt;&gt;"Tamamlandı","",IF(COUNTIFS(Sonuçlar!$A$4:$A$253,$A14,Sonuçlar!$M$4:$M$253,"&gt;=0")=0,"",ROUND(SUMIFS(Sonuçlar!$M$4:$M$253,Sonuçlar!$A$4:$A$253,$A14,Sonuçlar!$M$4:$M$253,"&gt;=0")/COUNTIFS(Sonuçlar!$A$4:$A$253,$A14,Sonuçlar!$M$4:$M$253,"&gt;=0"),2)))</f>
        <v/>
      </c>
      <c r="F14" s="23" t="str">
        <f aca="false">IF($D14="","",IF($D14=0,"Öğrenci girilmedi",IF(OR($D14&lt;3,$D14&gt;4),"Grup büyüklüğü 3–4 aralığı dışında",IF(COUNTIFS(Sonuçlar!$A$4:$A$253,$A14,Sonuçlar!$N$4:$N$253,"Tamamlandı*")=$D14,"Tamamlandı","Eksik puan girişi var"))))</f>
        <v/>
      </c>
    </row>
    <row r="15" customFormat="false" ht="21.75" hidden="false" customHeight="true" outlineLevel="0" collapsed="false">
      <c r="A15" s="19" t="n">
        <v>12</v>
      </c>
      <c r="B15" s="23" t="str">
        <f aca="false">IFERROR(INDEX('Projeler ve Jüri'!$B$4:$B$53,MATCH($A15,'Projeler ve Jüri'!$A$4:$A$53,0))&amp;"","")</f>
        <v/>
      </c>
      <c r="C15" s="23" t="str">
        <f aca="false">IFERROR(INDEX('Projeler ve Jüri'!$C$4:$C$53,MATCH($A15,'Projeler ve Jüri'!$A$4:$A$53,0))&amp;"","")</f>
        <v/>
      </c>
      <c r="D15" s="21" t="str">
        <f aca="false">IF($C15="","",COUNTIF('Öğrenci Listesi'!$A$4:$A$253,$A15))</f>
        <v/>
      </c>
      <c r="E15" s="21" t="str">
        <f aca="false">IF($F15&lt;&gt;"Tamamlandı","",IF(COUNTIFS(Sonuçlar!$A$4:$A$253,$A15,Sonuçlar!$M$4:$M$253,"&gt;=0")=0,"",ROUND(SUMIFS(Sonuçlar!$M$4:$M$253,Sonuçlar!$A$4:$A$253,$A15,Sonuçlar!$M$4:$M$253,"&gt;=0")/COUNTIFS(Sonuçlar!$A$4:$A$253,$A15,Sonuçlar!$M$4:$M$253,"&gt;=0"),2)))</f>
        <v/>
      </c>
      <c r="F15" s="23" t="str">
        <f aca="false">IF($D15="","",IF($D15=0,"Öğrenci girilmedi",IF(OR($D15&lt;3,$D15&gt;4),"Grup büyüklüğü 3–4 aralığı dışında",IF(COUNTIFS(Sonuçlar!$A$4:$A$253,$A15,Sonuçlar!$N$4:$N$253,"Tamamlandı*")=$D15,"Tamamlandı","Eksik puan girişi var"))))</f>
        <v/>
      </c>
    </row>
    <row r="16" customFormat="false" ht="21.75" hidden="false" customHeight="true" outlineLevel="0" collapsed="false">
      <c r="A16" s="19" t="n">
        <v>13</v>
      </c>
      <c r="B16" s="23" t="str">
        <f aca="false">IFERROR(INDEX('Projeler ve Jüri'!$B$4:$B$53,MATCH($A16,'Projeler ve Jüri'!$A$4:$A$53,0))&amp;"","")</f>
        <v/>
      </c>
      <c r="C16" s="23" t="str">
        <f aca="false">IFERROR(INDEX('Projeler ve Jüri'!$C$4:$C$53,MATCH($A16,'Projeler ve Jüri'!$A$4:$A$53,0))&amp;"","")</f>
        <v/>
      </c>
      <c r="D16" s="21" t="str">
        <f aca="false">IF($C16="","",COUNTIF('Öğrenci Listesi'!$A$4:$A$253,$A16))</f>
        <v/>
      </c>
      <c r="E16" s="21" t="str">
        <f aca="false">IF($F16&lt;&gt;"Tamamlandı","",IF(COUNTIFS(Sonuçlar!$A$4:$A$253,$A16,Sonuçlar!$M$4:$M$253,"&gt;=0")=0,"",ROUND(SUMIFS(Sonuçlar!$M$4:$M$253,Sonuçlar!$A$4:$A$253,$A16,Sonuçlar!$M$4:$M$253,"&gt;=0")/COUNTIFS(Sonuçlar!$A$4:$A$253,$A16,Sonuçlar!$M$4:$M$253,"&gt;=0"),2)))</f>
        <v/>
      </c>
      <c r="F16" s="23" t="str">
        <f aca="false">IF($D16="","",IF($D16=0,"Öğrenci girilmedi",IF(OR($D16&lt;3,$D16&gt;4),"Grup büyüklüğü 3–4 aralığı dışında",IF(COUNTIFS(Sonuçlar!$A$4:$A$253,$A16,Sonuçlar!$N$4:$N$253,"Tamamlandı*")=$D16,"Tamamlandı","Eksik puan girişi var"))))</f>
        <v/>
      </c>
    </row>
    <row r="17" customFormat="false" ht="21.75" hidden="false" customHeight="true" outlineLevel="0" collapsed="false">
      <c r="A17" s="19" t="n">
        <v>14</v>
      </c>
      <c r="B17" s="23" t="str">
        <f aca="false">IFERROR(INDEX('Projeler ve Jüri'!$B$4:$B$53,MATCH($A17,'Projeler ve Jüri'!$A$4:$A$53,0))&amp;"","")</f>
        <v/>
      </c>
      <c r="C17" s="23" t="str">
        <f aca="false">IFERROR(INDEX('Projeler ve Jüri'!$C$4:$C$53,MATCH($A17,'Projeler ve Jüri'!$A$4:$A$53,0))&amp;"","")</f>
        <v/>
      </c>
      <c r="D17" s="21" t="str">
        <f aca="false">IF($C17="","",COUNTIF('Öğrenci Listesi'!$A$4:$A$253,$A17))</f>
        <v/>
      </c>
      <c r="E17" s="21" t="str">
        <f aca="false">IF($F17&lt;&gt;"Tamamlandı","",IF(COUNTIFS(Sonuçlar!$A$4:$A$253,$A17,Sonuçlar!$M$4:$M$253,"&gt;=0")=0,"",ROUND(SUMIFS(Sonuçlar!$M$4:$M$253,Sonuçlar!$A$4:$A$253,$A17,Sonuçlar!$M$4:$M$253,"&gt;=0")/COUNTIFS(Sonuçlar!$A$4:$A$253,$A17,Sonuçlar!$M$4:$M$253,"&gt;=0"),2)))</f>
        <v/>
      </c>
      <c r="F17" s="23" t="str">
        <f aca="false">IF($D17="","",IF($D17=0,"Öğrenci girilmedi",IF(OR($D17&lt;3,$D17&gt;4),"Grup büyüklüğü 3–4 aralığı dışında",IF(COUNTIFS(Sonuçlar!$A$4:$A$253,$A17,Sonuçlar!$N$4:$N$253,"Tamamlandı*")=$D17,"Tamamlandı","Eksik puan girişi var"))))</f>
        <v/>
      </c>
    </row>
    <row r="18" customFormat="false" ht="21.75" hidden="false" customHeight="true" outlineLevel="0" collapsed="false">
      <c r="A18" s="19" t="n">
        <v>15</v>
      </c>
      <c r="B18" s="23" t="str">
        <f aca="false">IFERROR(INDEX('Projeler ve Jüri'!$B$4:$B$53,MATCH($A18,'Projeler ve Jüri'!$A$4:$A$53,0))&amp;"","")</f>
        <v/>
      </c>
      <c r="C18" s="23" t="str">
        <f aca="false">IFERROR(INDEX('Projeler ve Jüri'!$C$4:$C$53,MATCH($A18,'Projeler ve Jüri'!$A$4:$A$53,0))&amp;"","")</f>
        <v/>
      </c>
      <c r="D18" s="21" t="str">
        <f aca="false">IF($C18="","",COUNTIF('Öğrenci Listesi'!$A$4:$A$253,$A18))</f>
        <v/>
      </c>
      <c r="E18" s="21" t="str">
        <f aca="false">IF($F18&lt;&gt;"Tamamlandı","",IF(COUNTIFS(Sonuçlar!$A$4:$A$253,$A18,Sonuçlar!$M$4:$M$253,"&gt;=0")=0,"",ROUND(SUMIFS(Sonuçlar!$M$4:$M$253,Sonuçlar!$A$4:$A$253,$A18,Sonuçlar!$M$4:$M$253,"&gt;=0")/COUNTIFS(Sonuçlar!$A$4:$A$253,$A18,Sonuçlar!$M$4:$M$253,"&gt;=0"),2)))</f>
        <v/>
      </c>
      <c r="F18" s="23" t="str">
        <f aca="false">IF($D18="","",IF($D18=0,"Öğrenci girilmedi",IF(OR($D18&lt;3,$D18&gt;4),"Grup büyüklüğü 3–4 aralığı dışında",IF(COUNTIFS(Sonuçlar!$A$4:$A$253,$A18,Sonuçlar!$N$4:$N$253,"Tamamlandı*")=$D18,"Tamamlandı","Eksik puan girişi var"))))</f>
        <v/>
      </c>
    </row>
    <row r="19" customFormat="false" ht="21.75" hidden="false" customHeight="true" outlineLevel="0" collapsed="false">
      <c r="A19" s="19" t="n">
        <v>16</v>
      </c>
      <c r="B19" s="23" t="str">
        <f aca="false">IFERROR(INDEX('Projeler ve Jüri'!$B$4:$B$53,MATCH($A19,'Projeler ve Jüri'!$A$4:$A$53,0))&amp;"","")</f>
        <v/>
      </c>
      <c r="C19" s="23" t="str">
        <f aca="false">IFERROR(INDEX('Projeler ve Jüri'!$C$4:$C$53,MATCH($A19,'Projeler ve Jüri'!$A$4:$A$53,0))&amp;"","")</f>
        <v/>
      </c>
      <c r="D19" s="21" t="str">
        <f aca="false">IF($C19="","",COUNTIF('Öğrenci Listesi'!$A$4:$A$253,$A19))</f>
        <v/>
      </c>
      <c r="E19" s="21" t="str">
        <f aca="false">IF($F19&lt;&gt;"Tamamlandı","",IF(COUNTIFS(Sonuçlar!$A$4:$A$253,$A19,Sonuçlar!$M$4:$M$253,"&gt;=0")=0,"",ROUND(SUMIFS(Sonuçlar!$M$4:$M$253,Sonuçlar!$A$4:$A$253,$A19,Sonuçlar!$M$4:$M$253,"&gt;=0")/COUNTIFS(Sonuçlar!$A$4:$A$253,$A19,Sonuçlar!$M$4:$M$253,"&gt;=0"),2)))</f>
        <v/>
      </c>
      <c r="F19" s="23" t="str">
        <f aca="false">IF($D19="","",IF($D19=0,"Öğrenci girilmedi",IF(OR($D19&lt;3,$D19&gt;4),"Grup büyüklüğü 3–4 aralığı dışında",IF(COUNTIFS(Sonuçlar!$A$4:$A$253,$A19,Sonuçlar!$N$4:$N$253,"Tamamlandı*")=$D19,"Tamamlandı","Eksik puan girişi var"))))</f>
        <v/>
      </c>
    </row>
    <row r="20" customFormat="false" ht="21.75" hidden="false" customHeight="true" outlineLevel="0" collapsed="false">
      <c r="A20" s="19" t="n">
        <v>17</v>
      </c>
      <c r="B20" s="23" t="str">
        <f aca="false">IFERROR(INDEX('Projeler ve Jüri'!$B$4:$B$53,MATCH($A20,'Projeler ve Jüri'!$A$4:$A$53,0))&amp;"","")</f>
        <v/>
      </c>
      <c r="C20" s="23" t="str">
        <f aca="false">IFERROR(INDEX('Projeler ve Jüri'!$C$4:$C$53,MATCH($A20,'Projeler ve Jüri'!$A$4:$A$53,0))&amp;"","")</f>
        <v/>
      </c>
      <c r="D20" s="21" t="str">
        <f aca="false">IF($C20="","",COUNTIF('Öğrenci Listesi'!$A$4:$A$253,$A20))</f>
        <v/>
      </c>
      <c r="E20" s="21" t="str">
        <f aca="false">IF($F20&lt;&gt;"Tamamlandı","",IF(COUNTIFS(Sonuçlar!$A$4:$A$253,$A20,Sonuçlar!$M$4:$M$253,"&gt;=0")=0,"",ROUND(SUMIFS(Sonuçlar!$M$4:$M$253,Sonuçlar!$A$4:$A$253,$A20,Sonuçlar!$M$4:$M$253,"&gt;=0")/COUNTIFS(Sonuçlar!$A$4:$A$253,$A20,Sonuçlar!$M$4:$M$253,"&gt;=0"),2)))</f>
        <v/>
      </c>
      <c r="F20" s="23" t="str">
        <f aca="false">IF($D20="","",IF($D20=0,"Öğrenci girilmedi",IF(OR($D20&lt;3,$D20&gt;4),"Grup büyüklüğü 3–4 aralığı dışında",IF(COUNTIFS(Sonuçlar!$A$4:$A$253,$A20,Sonuçlar!$N$4:$N$253,"Tamamlandı*")=$D20,"Tamamlandı","Eksik puan girişi var"))))</f>
        <v/>
      </c>
    </row>
    <row r="21" customFormat="false" ht="21.75" hidden="false" customHeight="true" outlineLevel="0" collapsed="false">
      <c r="A21" s="19" t="n">
        <v>18</v>
      </c>
      <c r="B21" s="23" t="str">
        <f aca="false">IFERROR(INDEX('Projeler ve Jüri'!$B$4:$B$53,MATCH($A21,'Projeler ve Jüri'!$A$4:$A$53,0))&amp;"","")</f>
        <v/>
      </c>
      <c r="C21" s="23" t="str">
        <f aca="false">IFERROR(INDEX('Projeler ve Jüri'!$C$4:$C$53,MATCH($A21,'Projeler ve Jüri'!$A$4:$A$53,0))&amp;"","")</f>
        <v/>
      </c>
      <c r="D21" s="21" t="str">
        <f aca="false">IF($C21="","",COUNTIF('Öğrenci Listesi'!$A$4:$A$253,$A21))</f>
        <v/>
      </c>
      <c r="E21" s="21" t="str">
        <f aca="false">IF($F21&lt;&gt;"Tamamlandı","",IF(COUNTIFS(Sonuçlar!$A$4:$A$253,$A21,Sonuçlar!$M$4:$M$253,"&gt;=0")=0,"",ROUND(SUMIFS(Sonuçlar!$M$4:$M$253,Sonuçlar!$A$4:$A$253,$A21,Sonuçlar!$M$4:$M$253,"&gt;=0")/COUNTIFS(Sonuçlar!$A$4:$A$253,$A21,Sonuçlar!$M$4:$M$253,"&gt;=0"),2)))</f>
        <v/>
      </c>
      <c r="F21" s="23" t="str">
        <f aca="false">IF($D21="","",IF($D21=0,"Öğrenci girilmedi",IF(OR($D21&lt;3,$D21&gt;4),"Grup büyüklüğü 3–4 aralığı dışında",IF(COUNTIFS(Sonuçlar!$A$4:$A$253,$A21,Sonuçlar!$N$4:$N$253,"Tamamlandı*")=$D21,"Tamamlandı","Eksik puan girişi var"))))</f>
        <v/>
      </c>
    </row>
    <row r="22" customFormat="false" ht="21.75" hidden="false" customHeight="true" outlineLevel="0" collapsed="false">
      <c r="A22" s="19" t="n">
        <v>19</v>
      </c>
      <c r="B22" s="23" t="str">
        <f aca="false">IFERROR(INDEX('Projeler ve Jüri'!$B$4:$B$53,MATCH($A22,'Projeler ve Jüri'!$A$4:$A$53,0))&amp;"","")</f>
        <v/>
      </c>
      <c r="C22" s="23" t="str">
        <f aca="false">IFERROR(INDEX('Projeler ve Jüri'!$C$4:$C$53,MATCH($A22,'Projeler ve Jüri'!$A$4:$A$53,0))&amp;"","")</f>
        <v/>
      </c>
      <c r="D22" s="21" t="str">
        <f aca="false">IF($C22="","",COUNTIF('Öğrenci Listesi'!$A$4:$A$253,$A22))</f>
        <v/>
      </c>
      <c r="E22" s="21" t="str">
        <f aca="false">IF($F22&lt;&gt;"Tamamlandı","",IF(COUNTIFS(Sonuçlar!$A$4:$A$253,$A22,Sonuçlar!$M$4:$M$253,"&gt;=0")=0,"",ROUND(SUMIFS(Sonuçlar!$M$4:$M$253,Sonuçlar!$A$4:$A$253,$A22,Sonuçlar!$M$4:$M$253,"&gt;=0")/COUNTIFS(Sonuçlar!$A$4:$A$253,$A22,Sonuçlar!$M$4:$M$253,"&gt;=0"),2)))</f>
        <v/>
      </c>
      <c r="F22" s="23" t="str">
        <f aca="false">IF($D22="","",IF($D22=0,"Öğrenci girilmedi",IF(OR($D22&lt;3,$D22&gt;4),"Grup büyüklüğü 3–4 aralığı dışında",IF(COUNTIFS(Sonuçlar!$A$4:$A$253,$A22,Sonuçlar!$N$4:$N$253,"Tamamlandı*")=$D22,"Tamamlandı","Eksik puan girişi var"))))</f>
        <v/>
      </c>
    </row>
    <row r="23" customFormat="false" ht="21.75" hidden="false" customHeight="true" outlineLevel="0" collapsed="false">
      <c r="A23" s="19" t="n">
        <v>20</v>
      </c>
      <c r="B23" s="23" t="str">
        <f aca="false">IFERROR(INDEX('Projeler ve Jüri'!$B$4:$B$53,MATCH($A23,'Projeler ve Jüri'!$A$4:$A$53,0))&amp;"","")</f>
        <v/>
      </c>
      <c r="C23" s="23" t="str">
        <f aca="false">IFERROR(INDEX('Projeler ve Jüri'!$C$4:$C$53,MATCH($A23,'Projeler ve Jüri'!$A$4:$A$53,0))&amp;"","")</f>
        <v/>
      </c>
      <c r="D23" s="21" t="str">
        <f aca="false">IF($C23="","",COUNTIF('Öğrenci Listesi'!$A$4:$A$253,$A23))</f>
        <v/>
      </c>
      <c r="E23" s="21" t="str">
        <f aca="false">IF($F23&lt;&gt;"Tamamlandı","",IF(COUNTIFS(Sonuçlar!$A$4:$A$253,$A23,Sonuçlar!$M$4:$M$253,"&gt;=0")=0,"",ROUND(SUMIFS(Sonuçlar!$M$4:$M$253,Sonuçlar!$A$4:$A$253,$A23,Sonuçlar!$M$4:$M$253,"&gt;=0")/COUNTIFS(Sonuçlar!$A$4:$A$253,$A23,Sonuçlar!$M$4:$M$253,"&gt;=0"),2)))</f>
        <v/>
      </c>
      <c r="F23" s="23" t="str">
        <f aca="false">IF($D23="","",IF($D23=0,"Öğrenci girilmedi",IF(OR($D23&lt;3,$D23&gt;4),"Grup büyüklüğü 3–4 aralığı dışında",IF(COUNTIFS(Sonuçlar!$A$4:$A$253,$A23,Sonuçlar!$N$4:$N$253,"Tamamlandı*")=$D23,"Tamamlandı","Eksik puan girişi var"))))</f>
        <v/>
      </c>
    </row>
    <row r="24" customFormat="false" ht="21.75" hidden="false" customHeight="true" outlineLevel="0" collapsed="false">
      <c r="A24" s="19" t="n">
        <v>21</v>
      </c>
      <c r="B24" s="23" t="str">
        <f aca="false">IFERROR(INDEX('Projeler ve Jüri'!$B$4:$B$53,MATCH($A24,'Projeler ve Jüri'!$A$4:$A$53,0))&amp;"","")</f>
        <v/>
      </c>
      <c r="C24" s="23" t="str">
        <f aca="false">IFERROR(INDEX('Projeler ve Jüri'!$C$4:$C$53,MATCH($A24,'Projeler ve Jüri'!$A$4:$A$53,0))&amp;"","")</f>
        <v/>
      </c>
      <c r="D24" s="21" t="str">
        <f aca="false">IF($C24="","",COUNTIF('Öğrenci Listesi'!$A$4:$A$253,$A24))</f>
        <v/>
      </c>
      <c r="E24" s="21" t="str">
        <f aca="false">IF($F24&lt;&gt;"Tamamlandı","",IF(COUNTIFS(Sonuçlar!$A$4:$A$253,$A24,Sonuçlar!$M$4:$M$253,"&gt;=0")=0,"",ROUND(SUMIFS(Sonuçlar!$M$4:$M$253,Sonuçlar!$A$4:$A$253,$A24,Sonuçlar!$M$4:$M$253,"&gt;=0")/COUNTIFS(Sonuçlar!$A$4:$A$253,$A24,Sonuçlar!$M$4:$M$253,"&gt;=0"),2)))</f>
        <v/>
      </c>
      <c r="F24" s="23" t="str">
        <f aca="false">IF($D24="","",IF($D24=0,"Öğrenci girilmedi",IF(OR($D24&lt;3,$D24&gt;4),"Grup büyüklüğü 3–4 aralığı dışında",IF(COUNTIFS(Sonuçlar!$A$4:$A$253,$A24,Sonuçlar!$N$4:$N$253,"Tamamlandı*")=$D24,"Tamamlandı","Eksik puan girişi var"))))</f>
        <v/>
      </c>
    </row>
    <row r="25" customFormat="false" ht="21.75" hidden="false" customHeight="true" outlineLevel="0" collapsed="false">
      <c r="A25" s="19" t="n">
        <v>22</v>
      </c>
      <c r="B25" s="23" t="str">
        <f aca="false">IFERROR(INDEX('Projeler ve Jüri'!$B$4:$B$53,MATCH($A25,'Projeler ve Jüri'!$A$4:$A$53,0))&amp;"","")</f>
        <v/>
      </c>
      <c r="C25" s="23" t="str">
        <f aca="false">IFERROR(INDEX('Projeler ve Jüri'!$C$4:$C$53,MATCH($A25,'Projeler ve Jüri'!$A$4:$A$53,0))&amp;"","")</f>
        <v/>
      </c>
      <c r="D25" s="21" t="str">
        <f aca="false">IF($C25="","",COUNTIF('Öğrenci Listesi'!$A$4:$A$253,$A25))</f>
        <v/>
      </c>
      <c r="E25" s="21" t="str">
        <f aca="false">IF($F25&lt;&gt;"Tamamlandı","",IF(COUNTIFS(Sonuçlar!$A$4:$A$253,$A25,Sonuçlar!$M$4:$M$253,"&gt;=0")=0,"",ROUND(SUMIFS(Sonuçlar!$M$4:$M$253,Sonuçlar!$A$4:$A$253,$A25,Sonuçlar!$M$4:$M$253,"&gt;=0")/COUNTIFS(Sonuçlar!$A$4:$A$253,$A25,Sonuçlar!$M$4:$M$253,"&gt;=0"),2)))</f>
        <v/>
      </c>
      <c r="F25" s="23" t="str">
        <f aca="false">IF($D25="","",IF($D25=0,"Öğrenci girilmedi",IF(OR($D25&lt;3,$D25&gt;4),"Grup büyüklüğü 3–4 aralığı dışında",IF(COUNTIFS(Sonuçlar!$A$4:$A$253,$A25,Sonuçlar!$N$4:$N$253,"Tamamlandı*")=$D25,"Tamamlandı","Eksik puan girişi var"))))</f>
        <v/>
      </c>
    </row>
    <row r="26" customFormat="false" ht="21.75" hidden="false" customHeight="true" outlineLevel="0" collapsed="false">
      <c r="A26" s="19" t="n">
        <v>23</v>
      </c>
      <c r="B26" s="23" t="str">
        <f aca="false">IFERROR(INDEX('Projeler ve Jüri'!$B$4:$B$53,MATCH($A26,'Projeler ve Jüri'!$A$4:$A$53,0))&amp;"","")</f>
        <v/>
      </c>
      <c r="C26" s="23" t="str">
        <f aca="false">IFERROR(INDEX('Projeler ve Jüri'!$C$4:$C$53,MATCH($A26,'Projeler ve Jüri'!$A$4:$A$53,0))&amp;"","")</f>
        <v/>
      </c>
      <c r="D26" s="21" t="str">
        <f aca="false">IF($C26="","",COUNTIF('Öğrenci Listesi'!$A$4:$A$253,$A26))</f>
        <v/>
      </c>
      <c r="E26" s="21" t="str">
        <f aca="false">IF($F26&lt;&gt;"Tamamlandı","",IF(COUNTIFS(Sonuçlar!$A$4:$A$253,$A26,Sonuçlar!$M$4:$M$253,"&gt;=0")=0,"",ROUND(SUMIFS(Sonuçlar!$M$4:$M$253,Sonuçlar!$A$4:$A$253,$A26,Sonuçlar!$M$4:$M$253,"&gt;=0")/COUNTIFS(Sonuçlar!$A$4:$A$253,$A26,Sonuçlar!$M$4:$M$253,"&gt;=0"),2)))</f>
        <v/>
      </c>
      <c r="F26" s="23" t="str">
        <f aca="false">IF($D26="","",IF($D26=0,"Öğrenci girilmedi",IF(OR($D26&lt;3,$D26&gt;4),"Grup büyüklüğü 3–4 aralığı dışında",IF(COUNTIFS(Sonuçlar!$A$4:$A$253,$A26,Sonuçlar!$N$4:$N$253,"Tamamlandı*")=$D26,"Tamamlandı","Eksik puan girişi var"))))</f>
        <v/>
      </c>
    </row>
    <row r="27" customFormat="false" ht="21.75" hidden="false" customHeight="true" outlineLevel="0" collapsed="false">
      <c r="A27" s="19" t="n">
        <v>24</v>
      </c>
      <c r="B27" s="23" t="str">
        <f aca="false">IFERROR(INDEX('Projeler ve Jüri'!$B$4:$B$53,MATCH($A27,'Projeler ve Jüri'!$A$4:$A$53,0))&amp;"","")</f>
        <v/>
      </c>
      <c r="C27" s="23" t="str">
        <f aca="false">IFERROR(INDEX('Projeler ve Jüri'!$C$4:$C$53,MATCH($A27,'Projeler ve Jüri'!$A$4:$A$53,0))&amp;"","")</f>
        <v/>
      </c>
      <c r="D27" s="21" t="str">
        <f aca="false">IF($C27="","",COUNTIF('Öğrenci Listesi'!$A$4:$A$253,$A27))</f>
        <v/>
      </c>
      <c r="E27" s="21" t="str">
        <f aca="false">IF($F27&lt;&gt;"Tamamlandı","",IF(COUNTIFS(Sonuçlar!$A$4:$A$253,$A27,Sonuçlar!$M$4:$M$253,"&gt;=0")=0,"",ROUND(SUMIFS(Sonuçlar!$M$4:$M$253,Sonuçlar!$A$4:$A$253,$A27,Sonuçlar!$M$4:$M$253,"&gt;=0")/COUNTIFS(Sonuçlar!$A$4:$A$253,$A27,Sonuçlar!$M$4:$M$253,"&gt;=0"),2)))</f>
        <v/>
      </c>
      <c r="F27" s="23" t="str">
        <f aca="false">IF($D27="","",IF($D27=0,"Öğrenci girilmedi",IF(OR($D27&lt;3,$D27&gt;4),"Grup büyüklüğü 3–4 aralığı dışında",IF(COUNTIFS(Sonuçlar!$A$4:$A$253,$A27,Sonuçlar!$N$4:$N$253,"Tamamlandı*")=$D27,"Tamamlandı","Eksik puan girişi var"))))</f>
        <v/>
      </c>
    </row>
    <row r="28" customFormat="false" ht="21.75" hidden="false" customHeight="true" outlineLevel="0" collapsed="false">
      <c r="A28" s="19" t="n">
        <v>25</v>
      </c>
      <c r="B28" s="23" t="str">
        <f aca="false">IFERROR(INDEX('Projeler ve Jüri'!$B$4:$B$53,MATCH($A28,'Projeler ve Jüri'!$A$4:$A$53,0))&amp;"","")</f>
        <v/>
      </c>
      <c r="C28" s="23" t="str">
        <f aca="false">IFERROR(INDEX('Projeler ve Jüri'!$C$4:$C$53,MATCH($A28,'Projeler ve Jüri'!$A$4:$A$53,0))&amp;"","")</f>
        <v/>
      </c>
      <c r="D28" s="21" t="str">
        <f aca="false">IF($C28="","",COUNTIF('Öğrenci Listesi'!$A$4:$A$253,$A28))</f>
        <v/>
      </c>
      <c r="E28" s="21" t="str">
        <f aca="false">IF($F28&lt;&gt;"Tamamlandı","",IF(COUNTIFS(Sonuçlar!$A$4:$A$253,$A28,Sonuçlar!$M$4:$M$253,"&gt;=0")=0,"",ROUND(SUMIFS(Sonuçlar!$M$4:$M$253,Sonuçlar!$A$4:$A$253,$A28,Sonuçlar!$M$4:$M$253,"&gt;=0")/COUNTIFS(Sonuçlar!$A$4:$A$253,$A28,Sonuçlar!$M$4:$M$253,"&gt;=0"),2)))</f>
        <v/>
      </c>
      <c r="F28" s="23" t="str">
        <f aca="false">IF($D28="","",IF($D28=0,"Öğrenci girilmedi",IF(OR($D28&lt;3,$D28&gt;4),"Grup büyüklüğü 3–4 aralığı dışında",IF(COUNTIFS(Sonuçlar!$A$4:$A$253,$A28,Sonuçlar!$N$4:$N$253,"Tamamlandı*")=$D28,"Tamamlandı","Eksik puan girişi var"))))</f>
        <v/>
      </c>
    </row>
    <row r="29" customFormat="false" ht="21.75" hidden="false" customHeight="true" outlineLevel="0" collapsed="false">
      <c r="A29" s="19" t="n">
        <v>26</v>
      </c>
      <c r="B29" s="23" t="str">
        <f aca="false">IFERROR(INDEX('Projeler ve Jüri'!$B$4:$B$53,MATCH($A29,'Projeler ve Jüri'!$A$4:$A$53,0))&amp;"","")</f>
        <v/>
      </c>
      <c r="C29" s="23" t="str">
        <f aca="false">IFERROR(INDEX('Projeler ve Jüri'!$C$4:$C$53,MATCH($A29,'Projeler ve Jüri'!$A$4:$A$53,0))&amp;"","")</f>
        <v/>
      </c>
      <c r="D29" s="21" t="str">
        <f aca="false">IF($C29="","",COUNTIF('Öğrenci Listesi'!$A$4:$A$253,$A29))</f>
        <v/>
      </c>
      <c r="E29" s="21" t="str">
        <f aca="false">IF($F29&lt;&gt;"Tamamlandı","",IF(COUNTIFS(Sonuçlar!$A$4:$A$253,$A29,Sonuçlar!$M$4:$M$253,"&gt;=0")=0,"",ROUND(SUMIFS(Sonuçlar!$M$4:$M$253,Sonuçlar!$A$4:$A$253,$A29,Sonuçlar!$M$4:$M$253,"&gt;=0")/COUNTIFS(Sonuçlar!$A$4:$A$253,$A29,Sonuçlar!$M$4:$M$253,"&gt;=0"),2)))</f>
        <v/>
      </c>
      <c r="F29" s="23" t="str">
        <f aca="false">IF($D29="","",IF($D29=0,"Öğrenci girilmedi",IF(OR($D29&lt;3,$D29&gt;4),"Grup büyüklüğü 3–4 aralığı dışında",IF(COUNTIFS(Sonuçlar!$A$4:$A$253,$A29,Sonuçlar!$N$4:$N$253,"Tamamlandı*")=$D29,"Tamamlandı","Eksik puan girişi var"))))</f>
        <v/>
      </c>
    </row>
    <row r="30" customFormat="false" ht="21.75" hidden="false" customHeight="true" outlineLevel="0" collapsed="false">
      <c r="A30" s="19" t="n">
        <v>27</v>
      </c>
      <c r="B30" s="23" t="str">
        <f aca="false">IFERROR(INDEX('Projeler ve Jüri'!$B$4:$B$53,MATCH($A30,'Projeler ve Jüri'!$A$4:$A$53,0))&amp;"","")</f>
        <v/>
      </c>
      <c r="C30" s="23" t="str">
        <f aca="false">IFERROR(INDEX('Projeler ve Jüri'!$C$4:$C$53,MATCH($A30,'Projeler ve Jüri'!$A$4:$A$53,0))&amp;"","")</f>
        <v/>
      </c>
      <c r="D30" s="21" t="str">
        <f aca="false">IF($C30="","",COUNTIF('Öğrenci Listesi'!$A$4:$A$253,$A30))</f>
        <v/>
      </c>
      <c r="E30" s="21" t="str">
        <f aca="false">IF($F30&lt;&gt;"Tamamlandı","",IF(COUNTIFS(Sonuçlar!$A$4:$A$253,$A30,Sonuçlar!$M$4:$M$253,"&gt;=0")=0,"",ROUND(SUMIFS(Sonuçlar!$M$4:$M$253,Sonuçlar!$A$4:$A$253,$A30,Sonuçlar!$M$4:$M$253,"&gt;=0")/COUNTIFS(Sonuçlar!$A$4:$A$253,$A30,Sonuçlar!$M$4:$M$253,"&gt;=0"),2)))</f>
        <v/>
      </c>
      <c r="F30" s="23" t="str">
        <f aca="false">IF($D30="","",IF($D30=0,"Öğrenci girilmedi",IF(OR($D30&lt;3,$D30&gt;4),"Grup büyüklüğü 3–4 aralığı dışında",IF(COUNTIFS(Sonuçlar!$A$4:$A$253,$A30,Sonuçlar!$N$4:$N$253,"Tamamlandı*")=$D30,"Tamamlandı","Eksik puan girişi var"))))</f>
        <v/>
      </c>
    </row>
    <row r="31" customFormat="false" ht="21.75" hidden="false" customHeight="true" outlineLevel="0" collapsed="false">
      <c r="A31" s="19" t="n">
        <v>28</v>
      </c>
      <c r="B31" s="23" t="str">
        <f aca="false">IFERROR(INDEX('Projeler ve Jüri'!$B$4:$B$53,MATCH($A31,'Projeler ve Jüri'!$A$4:$A$53,0))&amp;"","")</f>
        <v/>
      </c>
      <c r="C31" s="23" t="str">
        <f aca="false">IFERROR(INDEX('Projeler ve Jüri'!$C$4:$C$53,MATCH($A31,'Projeler ve Jüri'!$A$4:$A$53,0))&amp;"","")</f>
        <v/>
      </c>
      <c r="D31" s="21" t="str">
        <f aca="false">IF($C31="","",COUNTIF('Öğrenci Listesi'!$A$4:$A$253,$A31))</f>
        <v/>
      </c>
      <c r="E31" s="21" t="str">
        <f aca="false">IF($F31&lt;&gt;"Tamamlandı","",IF(COUNTIFS(Sonuçlar!$A$4:$A$253,$A31,Sonuçlar!$M$4:$M$253,"&gt;=0")=0,"",ROUND(SUMIFS(Sonuçlar!$M$4:$M$253,Sonuçlar!$A$4:$A$253,$A31,Sonuçlar!$M$4:$M$253,"&gt;=0")/COUNTIFS(Sonuçlar!$A$4:$A$253,$A31,Sonuçlar!$M$4:$M$253,"&gt;=0"),2)))</f>
        <v/>
      </c>
      <c r="F31" s="23" t="str">
        <f aca="false">IF($D31="","",IF($D31=0,"Öğrenci girilmedi",IF(OR($D31&lt;3,$D31&gt;4),"Grup büyüklüğü 3–4 aralığı dışında",IF(COUNTIFS(Sonuçlar!$A$4:$A$253,$A31,Sonuçlar!$N$4:$N$253,"Tamamlandı*")=$D31,"Tamamlandı","Eksik puan girişi var"))))</f>
        <v/>
      </c>
    </row>
    <row r="32" customFormat="false" ht="21.75" hidden="false" customHeight="true" outlineLevel="0" collapsed="false">
      <c r="A32" s="19" t="n">
        <v>29</v>
      </c>
      <c r="B32" s="23" t="str">
        <f aca="false">IFERROR(INDEX('Projeler ve Jüri'!$B$4:$B$53,MATCH($A32,'Projeler ve Jüri'!$A$4:$A$53,0))&amp;"","")</f>
        <v/>
      </c>
      <c r="C32" s="23" t="str">
        <f aca="false">IFERROR(INDEX('Projeler ve Jüri'!$C$4:$C$53,MATCH($A32,'Projeler ve Jüri'!$A$4:$A$53,0))&amp;"","")</f>
        <v/>
      </c>
      <c r="D32" s="21" t="str">
        <f aca="false">IF($C32="","",COUNTIF('Öğrenci Listesi'!$A$4:$A$253,$A32))</f>
        <v/>
      </c>
      <c r="E32" s="21" t="str">
        <f aca="false">IF($F32&lt;&gt;"Tamamlandı","",IF(COUNTIFS(Sonuçlar!$A$4:$A$253,$A32,Sonuçlar!$M$4:$M$253,"&gt;=0")=0,"",ROUND(SUMIFS(Sonuçlar!$M$4:$M$253,Sonuçlar!$A$4:$A$253,$A32,Sonuçlar!$M$4:$M$253,"&gt;=0")/COUNTIFS(Sonuçlar!$A$4:$A$253,$A32,Sonuçlar!$M$4:$M$253,"&gt;=0"),2)))</f>
        <v/>
      </c>
      <c r="F32" s="23" t="str">
        <f aca="false">IF($D32="","",IF($D32=0,"Öğrenci girilmedi",IF(OR($D32&lt;3,$D32&gt;4),"Grup büyüklüğü 3–4 aralığı dışında",IF(COUNTIFS(Sonuçlar!$A$4:$A$253,$A32,Sonuçlar!$N$4:$N$253,"Tamamlandı*")=$D32,"Tamamlandı","Eksik puan girişi var"))))</f>
        <v/>
      </c>
    </row>
    <row r="33" customFormat="false" ht="21.75" hidden="false" customHeight="true" outlineLevel="0" collapsed="false">
      <c r="A33" s="19" t="n">
        <v>30</v>
      </c>
      <c r="B33" s="23" t="str">
        <f aca="false">IFERROR(INDEX('Projeler ve Jüri'!$B$4:$B$53,MATCH($A33,'Projeler ve Jüri'!$A$4:$A$53,0))&amp;"","")</f>
        <v/>
      </c>
      <c r="C33" s="23" t="str">
        <f aca="false">IFERROR(INDEX('Projeler ve Jüri'!$C$4:$C$53,MATCH($A33,'Projeler ve Jüri'!$A$4:$A$53,0))&amp;"","")</f>
        <v/>
      </c>
      <c r="D33" s="21" t="str">
        <f aca="false">IF($C33="","",COUNTIF('Öğrenci Listesi'!$A$4:$A$253,$A33))</f>
        <v/>
      </c>
      <c r="E33" s="21" t="str">
        <f aca="false">IF($F33&lt;&gt;"Tamamlandı","",IF(COUNTIFS(Sonuçlar!$A$4:$A$253,$A33,Sonuçlar!$M$4:$M$253,"&gt;=0")=0,"",ROUND(SUMIFS(Sonuçlar!$M$4:$M$253,Sonuçlar!$A$4:$A$253,$A33,Sonuçlar!$M$4:$M$253,"&gt;=0")/COUNTIFS(Sonuçlar!$A$4:$A$253,$A33,Sonuçlar!$M$4:$M$253,"&gt;=0"),2)))</f>
        <v/>
      </c>
      <c r="F33" s="23" t="str">
        <f aca="false">IF($D33="","",IF($D33=0,"Öğrenci girilmedi",IF(OR($D33&lt;3,$D33&gt;4),"Grup büyüklüğü 3–4 aralığı dışında",IF(COUNTIFS(Sonuçlar!$A$4:$A$253,$A33,Sonuçlar!$N$4:$N$253,"Tamamlandı*")=$D33,"Tamamlandı","Eksik puan girişi var"))))</f>
        <v/>
      </c>
    </row>
    <row r="34" customFormat="false" ht="21.75" hidden="false" customHeight="true" outlineLevel="0" collapsed="false">
      <c r="A34" s="19" t="n">
        <v>31</v>
      </c>
      <c r="B34" s="23" t="str">
        <f aca="false">IFERROR(INDEX('Projeler ve Jüri'!$B$4:$B$53,MATCH($A34,'Projeler ve Jüri'!$A$4:$A$53,0))&amp;"","")</f>
        <v/>
      </c>
      <c r="C34" s="23" t="str">
        <f aca="false">IFERROR(INDEX('Projeler ve Jüri'!$C$4:$C$53,MATCH($A34,'Projeler ve Jüri'!$A$4:$A$53,0))&amp;"","")</f>
        <v/>
      </c>
      <c r="D34" s="21" t="str">
        <f aca="false">IF($C34="","",COUNTIF('Öğrenci Listesi'!$A$4:$A$253,$A34))</f>
        <v/>
      </c>
      <c r="E34" s="21" t="str">
        <f aca="false">IF($F34&lt;&gt;"Tamamlandı","",IF(COUNTIFS(Sonuçlar!$A$4:$A$253,$A34,Sonuçlar!$M$4:$M$253,"&gt;=0")=0,"",ROUND(SUMIFS(Sonuçlar!$M$4:$M$253,Sonuçlar!$A$4:$A$253,$A34,Sonuçlar!$M$4:$M$253,"&gt;=0")/COUNTIFS(Sonuçlar!$A$4:$A$253,$A34,Sonuçlar!$M$4:$M$253,"&gt;=0"),2)))</f>
        <v/>
      </c>
      <c r="F34" s="23" t="str">
        <f aca="false">IF($D34="","",IF($D34=0,"Öğrenci girilmedi",IF(OR($D34&lt;3,$D34&gt;4),"Grup büyüklüğü 3–4 aralığı dışında",IF(COUNTIFS(Sonuçlar!$A$4:$A$253,$A34,Sonuçlar!$N$4:$N$253,"Tamamlandı*")=$D34,"Tamamlandı","Eksik puan girişi var"))))</f>
        <v/>
      </c>
    </row>
    <row r="35" customFormat="false" ht="21.75" hidden="false" customHeight="true" outlineLevel="0" collapsed="false">
      <c r="A35" s="19" t="n">
        <v>32</v>
      </c>
      <c r="B35" s="23" t="str">
        <f aca="false">IFERROR(INDEX('Projeler ve Jüri'!$B$4:$B$53,MATCH($A35,'Projeler ve Jüri'!$A$4:$A$53,0))&amp;"","")</f>
        <v/>
      </c>
      <c r="C35" s="23" t="str">
        <f aca="false">IFERROR(INDEX('Projeler ve Jüri'!$C$4:$C$53,MATCH($A35,'Projeler ve Jüri'!$A$4:$A$53,0))&amp;"","")</f>
        <v/>
      </c>
      <c r="D35" s="21" t="str">
        <f aca="false">IF($C35="","",COUNTIF('Öğrenci Listesi'!$A$4:$A$253,$A35))</f>
        <v/>
      </c>
      <c r="E35" s="21" t="str">
        <f aca="false">IF($F35&lt;&gt;"Tamamlandı","",IF(COUNTIFS(Sonuçlar!$A$4:$A$253,$A35,Sonuçlar!$M$4:$M$253,"&gt;=0")=0,"",ROUND(SUMIFS(Sonuçlar!$M$4:$M$253,Sonuçlar!$A$4:$A$253,$A35,Sonuçlar!$M$4:$M$253,"&gt;=0")/COUNTIFS(Sonuçlar!$A$4:$A$253,$A35,Sonuçlar!$M$4:$M$253,"&gt;=0"),2)))</f>
        <v/>
      </c>
      <c r="F35" s="23" t="str">
        <f aca="false">IF($D35="","",IF($D35=0,"Öğrenci girilmedi",IF(OR($D35&lt;3,$D35&gt;4),"Grup büyüklüğü 3–4 aralığı dışında",IF(COUNTIFS(Sonuçlar!$A$4:$A$253,$A35,Sonuçlar!$N$4:$N$253,"Tamamlandı*")=$D35,"Tamamlandı","Eksik puan girişi var"))))</f>
        <v/>
      </c>
    </row>
    <row r="36" customFormat="false" ht="21.75" hidden="false" customHeight="true" outlineLevel="0" collapsed="false">
      <c r="A36" s="19" t="n">
        <v>33</v>
      </c>
      <c r="B36" s="23" t="str">
        <f aca="false">IFERROR(INDEX('Projeler ve Jüri'!$B$4:$B$53,MATCH($A36,'Projeler ve Jüri'!$A$4:$A$53,0))&amp;"","")</f>
        <v/>
      </c>
      <c r="C36" s="23" t="str">
        <f aca="false">IFERROR(INDEX('Projeler ve Jüri'!$C$4:$C$53,MATCH($A36,'Projeler ve Jüri'!$A$4:$A$53,0))&amp;"","")</f>
        <v/>
      </c>
      <c r="D36" s="21" t="str">
        <f aca="false">IF($C36="","",COUNTIF('Öğrenci Listesi'!$A$4:$A$253,$A36))</f>
        <v/>
      </c>
      <c r="E36" s="21" t="str">
        <f aca="false">IF($F36&lt;&gt;"Tamamlandı","",IF(COUNTIFS(Sonuçlar!$A$4:$A$253,$A36,Sonuçlar!$M$4:$M$253,"&gt;=0")=0,"",ROUND(SUMIFS(Sonuçlar!$M$4:$M$253,Sonuçlar!$A$4:$A$253,$A36,Sonuçlar!$M$4:$M$253,"&gt;=0")/COUNTIFS(Sonuçlar!$A$4:$A$253,$A36,Sonuçlar!$M$4:$M$253,"&gt;=0"),2)))</f>
        <v/>
      </c>
      <c r="F36" s="23" t="str">
        <f aca="false">IF($D36="","",IF($D36=0,"Öğrenci girilmedi",IF(OR($D36&lt;3,$D36&gt;4),"Grup büyüklüğü 3–4 aralığı dışında",IF(COUNTIFS(Sonuçlar!$A$4:$A$253,$A36,Sonuçlar!$N$4:$N$253,"Tamamlandı*")=$D36,"Tamamlandı","Eksik puan girişi var"))))</f>
        <v/>
      </c>
    </row>
    <row r="37" customFormat="false" ht="21.75" hidden="false" customHeight="true" outlineLevel="0" collapsed="false">
      <c r="A37" s="19" t="n">
        <v>34</v>
      </c>
      <c r="B37" s="23" t="str">
        <f aca="false">IFERROR(INDEX('Projeler ve Jüri'!$B$4:$B$53,MATCH($A37,'Projeler ve Jüri'!$A$4:$A$53,0))&amp;"","")</f>
        <v/>
      </c>
      <c r="C37" s="23" t="str">
        <f aca="false">IFERROR(INDEX('Projeler ve Jüri'!$C$4:$C$53,MATCH($A37,'Projeler ve Jüri'!$A$4:$A$53,0))&amp;"","")</f>
        <v/>
      </c>
      <c r="D37" s="21" t="str">
        <f aca="false">IF($C37="","",COUNTIF('Öğrenci Listesi'!$A$4:$A$253,$A37))</f>
        <v/>
      </c>
      <c r="E37" s="21" t="str">
        <f aca="false">IF($F37&lt;&gt;"Tamamlandı","",IF(COUNTIFS(Sonuçlar!$A$4:$A$253,$A37,Sonuçlar!$M$4:$M$253,"&gt;=0")=0,"",ROUND(SUMIFS(Sonuçlar!$M$4:$M$253,Sonuçlar!$A$4:$A$253,$A37,Sonuçlar!$M$4:$M$253,"&gt;=0")/COUNTIFS(Sonuçlar!$A$4:$A$253,$A37,Sonuçlar!$M$4:$M$253,"&gt;=0"),2)))</f>
        <v/>
      </c>
      <c r="F37" s="23" t="str">
        <f aca="false">IF($D37="","",IF($D37=0,"Öğrenci girilmedi",IF(OR($D37&lt;3,$D37&gt;4),"Grup büyüklüğü 3–4 aralığı dışında",IF(COUNTIFS(Sonuçlar!$A$4:$A$253,$A37,Sonuçlar!$N$4:$N$253,"Tamamlandı*")=$D37,"Tamamlandı","Eksik puan girişi var"))))</f>
        <v/>
      </c>
    </row>
    <row r="38" customFormat="false" ht="21.75" hidden="false" customHeight="true" outlineLevel="0" collapsed="false">
      <c r="A38" s="19" t="n">
        <v>35</v>
      </c>
      <c r="B38" s="23" t="str">
        <f aca="false">IFERROR(INDEX('Projeler ve Jüri'!$B$4:$B$53,MATCH($A38,'Projeler ve Jüri'!$A$4:$A$53,0))&amp;"","")</f>
        <v/>
      </c>
      <c r="C38" s="23" t="str">
        <f aca="false">IFERROR(INDEX('Projeler ve Jüri'!$C$4:$C$53,MATCH($A38,'Projeler ve Jüri'!$A$4:$A$53,0))&amp;"","")</f>
        <v/>
      </c>
      <c r="D38" s="21" t="str">
        <f aca="false">IF($C38="","",COUNTIF('Öğrenci Listesi'!$A$4:$A$253,$A38))</f>
        <v/>
      </c>
      <c r="E38" s="21" t="str">
        <f aca="false">IF($F38&lt;&gt;"Tamamlandı","",IF(COUNTIFS(Sonuçlar!$A$4:$A$253,$A38,Sonuçlar!$M$4:$M$253,"&gt;=0")=0,"",ROUND(SUMIFS(Sonuçlar!$M$4:$M$253,Sonuçlar!$A$4:$A$253,$A38,Sonuçlar!$M$4:$M$253,"&gt;=0")/COUNTIFS(Sonuçlar!$A$4:$A$253,$A38,Sonuçlar!$M$4:$M$253,"&gt;=0"),2)))</f>
        <v/>
      </c>
      <c r="F38" s="23" t="str">
        <f aca="false">IF($D38="","",IF($D38=0,"Öğrenci girilmedi",IF(OR($D38&lt;3,$D38&gt;4),"Grup büyüklüğü 3–4 aralığı dışında",IF(COUNTIFS(Sonuçlar!$A$4:$A$253,$A38,Sonuçlar!$N$4:$N$253,"Tamamlandı*")=$D38,"Tamamlandı","Eksik puan girişi var"))))</f>
        <v/>
      </c>
    </row>
    <row r="39" customFormat="false" ht="21.75" hidden="false" customHeight="true" outlineLevel="0" collapsed="false">
      <c r="A39" s="19" t="n">
        <v>36</v>
      </c>
      <c r="B39" s="23" t="str">
        <f aca="false">IFERROR(INDEX('Projeler ve Jüri'!$B$4:$B$53,MATCH($A39,'Projeler ve Jüri'!$A$4:$A$53,0))&amp;"","")</f>
        <v/>
      </c>
      <c r="C39" s="23" t="str">
        <f aca="false">IFERROR(INDEX('Projeler ve Jüri'!$C$4:$C$53,MATCH($A39,'Projeler ve Jüri'!$A$4:$A$53,0))&amp;"","")</f>
        <v/>
      </c>
      <c r="D39" s="21" t="str">
        <f aca="false">IF($C39="","",COUNTIF('Öğrenci Listesi'!$A$4:$A$253,$A39))</f>
        <v/>
      </c>
      <c r="E39" s="21" t="str">
        <f aca="false">IF($F39&lt;&gt;"Tamamlandı","",IF(COUNTIFS(Sonuçlar!$A$4:$A$253,$A39,Sonuçlar!$M$4:$M$253,"&gt;=0")=0,"",ROUND(SUMIFS(Sonuçlar!$M$4:$M$253,Sonuçlar!$A$4:$A$253,$A39,Sonuçlar!$M$4:$M$253,"&gt;=0")/COUNTIFS(Sonuçlar!$A$4:$A$253,$A39,Sonuçlar!$M$4:$M$253,"&gt;=0"),2)))</f>
        <v/>
      </c>
      <c r="F39" s="23" t="str">
        <f aca="false">IF($D39="","",IF($D39=0,"Öğrenci girilmedi",IF(OR($D39&lt;3,$D39&gt;4),"Grup büyüklüğü 3–4 aralığı dışında",IF(COUNTIFS(Sonuçlar!$A$4:$A$253,$A39,Sonuçlar!$N$4:$N$253,"Tamamlandı*")=$D39,"Tamamlandı","Eksik puan girişi var"))))</f>
        <v/>
      </c>
    </row>
    <row r="40" customFormat="false" ht="21.75" hidden="false" customHeight="true" outlineLevel="0" collapsed="false">
      <c r="A40" s="19" t="n">
        <v>37</v>
      </c>
      <c r="B40" s="23" t="str">
        <f aca="false">IFERROR(INDEX('Projeler ve Jüri'!$B$4:$B$53,MATCH($A40,'Projeler ve Jüri'!$A$4:$A$53,0))&amp;"","")</f>
        <v/>
      </c>
      <c r="C40" s="23" t="str">
        <f aca="false">IFERROR(INDEX('Projeler ve Jüri'!$C$4:$C$53,MATCH($A40,'Projeler ve Jüri'!$A$4:$A$53,0))&amp;"","")</f>
        <v/>
      </c>
      <c r="D40" s="21" t="str">
        <f aca="false">IF($C40="","",COUNTIF('Öğrenci Listesi'!$A$4:$A$253,$A40))</f>
        <v/>
      </c>
      <c r="E40" s="21" t="str">
        <f aca="false">IF($F40&lt;&gt;"Tamamlandı","",IF(COUNTIFS(Sonuçlar!$A$4:$A$253,$A40,Sonuçlar!$M$4:$M$253,"&gt;=0")=0,"",ROUND(SUMIFS(Sonuçlar!$M$4:$M$253,Sonuçlar!$A$4:$A$253,$A40,Sonuçlar!$M$4:$M$253,"&gt;=0")/COUNTIFS(Sonuçlar!$A$4:$A$253,$A40,Sonuçlar!$M$4:$M$253,"&gt;=0"),2)))</f>
        <v/>
      </c>
      <c r="F40" s="23" t="str">
        <f aca="false">IF($D40="","",IF($D40=0,"Öğrenci girilmedi",IF(OR($D40&lt;3,$D40&gt;4),"Grup büyüklüğü 3–4 aralığı dışında",IF(COUNTIFS(Sonuçlar!$A$4:$A$253,$A40,Sonuçlar!$N$4:$N$253,"Tamamlandı*")=$D40,"Tamamlandı","Eksik puan girişi var"))))</f>
        <v/>
      </c>
    </row>
    <row r="41" customFormat="false" ht="21.75" hidden="false" customHeight="true" outlineLevel="0" collapsed="false">
      <c r="A41" s="19" t="n">
        <v>38</v>
      </c>
      <c r="B41" s="23" t="str">
        <f aca="false">IFERROR(INDEX('Projeler ve Jüri'!$B$4:$B$53,MATCH($A41,'Projeler ve Jüri'!$A$4:$A$53,0))&amp;"","")</f>
        <v/>
      </c>
      <c r="C41" s="23" t="str">
        <f aca="false">IFERROR(INDEX('Projeler ve Jüri'!$C$4:$C$53,MATCH($A41,'Projeler ve Jüri'!$A$4:$A$53,0))&amp;"","")</f>
        <v/>
      </c>
      <c r="D41" s="21" t="str">
        <f aca="false">IF($C41="","",COUNTIF('Öğrenci Listesi'!$A$4:$A$253,$A41))</f>
        <v/>
      </c>
      <c r="E41" s="21" t="str">
        <f aca="false">IF($F41&lt;&gt;"Tamamlandı","",IF(COUNTIFS(Sonuçlar!$A$4:$A$253,$A41,Sonuçlar!$M$4:$M$253,"&gt;=0")=0,"",ROUND(SUMIFS(Sonuçlar!$M$4:$M$253,Sonuçlar!$A$4:$A$253,$A41,Sonuçlar!$M$4:$M$253,"&gt;=0")/COUNTIFS(Sonuçlar!$A$4:$A$253,$A41,Sonuçlar!$M$4:$M$253,"&gt;=0"),2)))</f>
        <v/>
      </c>
      <c r="F41" s="23" t="str">
        <f aca="false">IF($D41="","",IF($D41=0,"Öğrenci girilmedi",IF(OR($D41&lt;3,$D41&gt;4),"Grup büyüklüğü 3–4 aralığı dışında",IF(COUNTIFS(Sonuçlar!$A$4:$A$253,$A41,Sonuçlar!$N$4:$N$253,"Tamamlandı*")=$D41,"Tamamlandı","Eksik puan girişi var"))))</f>
        <v/>
      </c>
    </row>
    <row r="42" customFormat="false" ht="21.75" hidden="false" customHeight="true" outlineLevel="0" collapsed="false">
      <c r="A42" s="19" t="n">
        <v>39</v>
      </c>
      <c r="B42" s="23" t="str">
        <f aca="false">IFERROR(INDEX('Projeler ve Jüri'!$B$4:$B$53,MATCH($A42,'Projeler ve Jüri'!$A$4:$A$53,0))&amp;"","")</f>
        <v/>
      </c>
      <c r="C42" s="23" t="str">
        <f aca="false">IFERROR(INDEX('Projeler ve Jüri'!$C$4:$C$53,MATCH($A42,'Projeler ve Jüri'!$A$4:$A$53,0))&amp;"","")</f>
        <v/>
      </c>
      <c r="D42" s="21" t="str">
        <f aca="false">IF($C42="","",COUNTIF('Öğrenci Listesi'!$A$4:$A$253,$A42))</f>
        <v/>
      </c>
      <c r="E42" s="21" t="str">
        <f aca="false">IF($F42&lt;&gt;"Tamamlandı","",IF(COUNTIFS(Sonuçlar!$A$4:$A$253,$A42,Sonuçlar!$M$4:$M$253,"&gt;=0")=0,"",ROUND(SUMIFS(Sonuçlar!$M$4:$M$253,Sonuçlar!$A$4:$A$253,$A42,Sonuçlar!$M$4:$M$253,"&gt;=0")/COUNTIFS(Sonuçlar!$A$4:$A$253,$A42,Sonuçlar!$M$4:$M$253,"&gt;=0"),2)))</f>
        <v/>
      </c>
      <c r="F42" s="23" t="str">
        <f aca="false">IF($D42="","",IF($D42=0,"Öğrenci girilmedi",IF(OR($D42&lt;3,$D42&gt;4),"Grup büyüklüğü 3–4 aralığı dışında",IF(COUNTIFS(Sonuçlar!$A$4:$A$253,$A42,Sonuçlar!$N$4:$N$253,"Tamamlandı*")=$D42,"Tamamlandı","Eksik puan girişi var"))))</f>
        <v/>
      </c>
    </row>
    <row r="43" customFormat="false" ht="21.75" hidden="false" customHeight="true" outlineLevel="0" collapsed="false">
      <c r="A43" s="19" t="n">
        <v>40</v>
      </c>
      <c r="B43" s="23" t="str">
        <f aca="false">IFERROR(INDEX('Projeler ve Jüri'!$B$4:$B$53,MATCH($A43,'Projeler ve Jüri'!$A$4:$A$53,0))&amp;"","")</f>
        <v/>
      </c>
      <c r="C43" s="23" t="str">
        <f aca="false">IFERROR(INDEX('Projeler ve Jüri'!$C$4:$C$53,MATCH($A43,'Projeler ve Jüri'!$A$4:$A$53,0))&amp;"","")</f>
        <v/>
      </c>
      <c r="D43" s="21" t="str">
        <f aca="false">IF($C43="","",COUNTIF('Öğrenci Listesi'!$A$4:$A$253,$A43))</f>
        <v/>
      </c>
      <c r="E43" s="21" t="str">
        <f aca="false">IF($F43&lt;&gt;"Tamamlandı","",IF(COUNTIFS(Sonuçlar!$A$4:$A$253,$A43,Sonuçlar!$M$4:$M$253,"&gt;=0")=0,"",ROUND(SUMIFS(Sonuçlar!$M$4:$M$253,Sonuçlar!$A$4:$A$253,$A43,Sonuçlar!$M$4:$M$253,"&gt;=0")/COUNTIFS(Sonuçlar!$A$4:$A$253,$A43,Sonuçlar!$M$4:$M$253,"&gt;=0"),2)))</f>
        <v/>
      </c>
      <c r="F43" s="23" t="str">
        <f aca="false">IF($D43="","",IF($D43=0,"Öğrenci girilmedi",IF(OR($D43&lt;3,$D43&gt;4),"Grup büyüklüğü 3–4 aralığı dışında",IF(COUNTIFS(Sonuçlar!$A$4:$A$253,$A43,Sonuçlar!$N$4:$N$253,"Tamamlandı*")=$D43,"Tamamlandı","Eksik puan girişi var"))))</f>
        <v/>
      </c>
    </row>
    <row r="44" customFormat="false" ht="21.75" hidden="false" customHeight="true" outlineLevel="0" collapsed="false">
      <c r="A44" s="19" t="n">
        <v>41</v>
      </c>
      <c r="B44" s="23" t="str">
        <f aca="false">IFERROR(INDEX('Projeler ve Jüri'!$B$4:$B$53,MATCH($A44,'Projeler ve Jüri'!$A$4:$A$53,0))&amp;"","")</f>
        <v/>
      </c>
      <c r="C44" s="23" t="str">
        <f aca="false">IFERROR(INDEX('Projeler ve Jüri'!$C$4:$C$53,MATCH($A44,'Projeler ve Jüri'!$A$4:$A$53,0))&amp;"","")</f>
        <v/>
      </c>
      <c r="D44" s="21" t="str">
        <f aca="false">IF($C44="","",COUNTIF('Öğrenci Listesi'!$A$4:$A$253,$A44))</f>
        <v/>
      </c>
      <c r="E44" s="21" t="str">
        <f aca="false">IF($F44&lt;&gt;"Tamamlandı","",IF(COUNTIFS(Sonuçlar!$A$4:$A$253,$A44,Sonuçlar!$M$4:$M$253,"&gt;=0")=0,"",ROUND(SUMIFS(Sonuçlar!$M$4:$M$253,Sonuçlar!$A$4:$A$253,$A44,Sonuçlar!$M$4:$M$253,"&gt;=0")/COUNTIFS(Sonuçlar!$A$4:$A$253,$A44,Sonuçlar!$M$4:$M$253,"&gt;=0"),2)))</f>
        <v/>
      </c>
      <c r="F44" s="23" t="str">
        <f aca="false">IF($D44="","",IF($D44=0,"Öğrenci girilmedi",IF(OR($D44&lt;3,$D44&gt;4),"Grup büyüklüğü 3–4 aralığı dışında",IF(COUNTIFS(Sonuçlar!$A$4:$A$253,$A44,Sonuçlar!$N$4:$N$253,"Tamamlandı*")=$D44,"Tamamlandı","Eksik puan girişi var"))))</f>
        <v/>
      </c>
    </row>
    <row r="45" customFormat="false" ht="21.75" hidden="false" customHeight="true" outlineLevel="0" collapsed="false">
      <c r="A45" s="19" t="n">
        <v>42</v>
      </c>
      <c r="B45" s="23" t="str">
        <f aca="false">IFERROR(INDEX('Projeler ve Jüri'!$B$4:$B$53,MATCH($A45,'Projeler ve Jüri'!$A$4:$A$53,0))&amp;"","")</f>
        <v/>
      </c>
      <c r="C45" s="23" t="str">
        <f aca="false">IFERROR(INDEX('Projeler ve Jüri'!$C$4:$C$53,MATCH($A45,'Projeler ve Jüri'!$A$4:$A$53,0))&amp;"","")</f>
        <v/>
      </c>
      <c r="D45" s="21" t="str">
        <f aca="false">IF($C45="","",COUNTIF('Öğrenci Listesi'!$A$4:$A$253,$A45))</f>
        <v/>
      </c>
      <c r="E45" s="21" t="str">
        <f aca="false">IF($F45&lt;&gt;"Tamamlandı","",IF(COUNTIFS(Sonuçlar!$A$4:$A$253,$A45,Sonuçlar!$M$4:$M$253,"&gt;=0")=0,"",ROUND(SUMIFS(Sonuçlar!$M$4:$M$253,Sonuçlar!$A$4:$A$253,$A45,Sonuçlar!$M$4:$M$253,"&gt;=0")/COUNTIFS(Sonuçlar!$A$4:$A$253,$A45,Sonuçlar!$M$4:$M$253,"&gt;=0"),2)))</f>
        <v/>
      </c>
      <c r="F45" s="23" t="str">
        <f aca="false">IF($D45="","",IF($D45=0,"Öğrenci girilmedi",IF(OR($D45&lt;3,$D45&gt;4),"Grup büyüklüğü 3–4 aralığı dışında",IF(COUNTIFS(Sonuçlar!$A$4:$A$253,$A45,Sonuçlar!$N$4:$N$253,"Tamamlandı*")=$D45,"Tamamlandı","Eksik puan girişi var"))))</f>
        <v/>
      </c>
    </row>
    <row r="46" customFormat="false" ht="21.75" hidden="false" customHeight="true" outlineLevel="0" collapsed="false">
      <c r="A46" s="19" t="n">
        <v>43</v>
      </c>
      <c r="B46" s="23" t="str">
        <f aca="false">IFERROR(INDEX('Projeler ve Jüri'!$B$4:$B$53,MATCH($A46,'Projeler ve Jüri'!$A$4:$A$53,0))&amp;"","")</f>
        <v/>
      </c>
      <c r="C46" s="23" t="str">
        <f aca="false">IFERROR(INDEX('Projeler ve Jüri'!$C$4:$C$53,MATCH($A46,'Projeler ve Jüri'!$A$4:$A$53,0))&amp;"","")</f>
        <v/>
      </c>
      <c r="D46" s="21" t="str">
        <f aca="false">IF($C46="","",COUNTIF('Öğrenci Listesi'!$A$4:$A$253,$A46))</f>
        <v/>
      </c>
      <c r="E46" s="21" t="str">
        <f aca="false">IF($F46&lt;&gt;"Tamamlandı","",IF(COUNTIFS(Sonuçlar!$A$4:$A$253,$A46,Sonuçlar!$M$4:$M$253,"&gt;=0")=0,"",ROUND(SUMIFS(Sonuçlar!$M$4:$M$253,Sonuçlar!$A$4:$A$253,$A46,Sonuçlar!$M$4:$M$253,"&gt;=0")/COUNTIFS(Sonuçlar!$A$4:$A$253,$A46,Sonuçlar!$M$4:$M$253,"&gt;=0"),2)))</f>
        <v/>
      </c>
      <c r="F46" s="23" t="str">
        <f aca="false">IF($D46="","",IF($D46=0,"Öğrenci girilmedi",IF(OR($D46&lt;3,$D46&gt;4),"Grup büyüklüğü 3–4 aralığı dışında",IF(COUNTIFS(Sonuçlar!$A$4:$A$253,$A46,Sonuçlar!$N$4:$N$253,"Tamamlandı*")=$D46,"Tamamlandı","Eksik puan girişi var"))))</f>
        <v/>
      </c>
    </row>
    <row r="47" customFormat="false" ht="21.75" hidden="false" customHeight="true" outlineLevel="0" collapsed="false">
      <c r="A47" s="19" t="n">
        <v>44</v>
      </c>
      <c r="B47" s="23" t="str">
        <f aca="false">IFERROR(INDEX('Projeler ve Jüri'!$B$4:$B$53,MATCH($A47,'Projeler ve Jüri'!$A$4:$A$53,0))&amp;"","")</f>
        <v/>
      </c>
      <c r="C47" s="23" t="str">
        <f aca="false">IFERROR(INDEX('Projeler ve Jüri'!$C$4:$C$53,MATCH($A47,'Projeler ve Jüri'!$A$4:$A$53,0))&amp;"","")</f>
        <v/>
      </c>
      <c r="D47" s="21" t="str">
        <f aca="false">IF($C47="","",COUNTIF('Öğrenci Listesi'!$A$4:$A$253,$A47))</f>
        <v/>
      </c>
      <c r="E47" s="21" t="str">
        <f aca="false">IF($F47&lt;&gt;"Tamamlandı","",IF(COUNTIFS(Sonuçlar!$A$4:$A$253,$A47,Sonuçlar!$M$4:$M$253,"&gt;=0")=0,"",ROUND(SUMIFS(Sonuçlar!$M$4:$M$253,Sonuçlar!$A$4:$A$253,$A47,Sonuçlar!$M$4:$M$253,"&gt;=0")/COUNTIFS(Sonuçlar!$A$4:$A$253,$A47,Sonuçlar!$M$4:$M$253,"&gt;=0"),2)))</f>
        <v/>
      </c>
      <c r="F47" s="23" t="str">
        <f aca="false">IF($D47="","",IF($D47=0,"Öğrenci girilmedi",IF(OR($D47&lt;3,$D47&gt;4),"Grup büyüklüğü 3–4 aralığı dışında",IF(COUNTIFS(Sonuçlar!$A$4:$A$253,$A47,Sonuçlar!$N$4:$N$253,"Tamamlandı*")=$D47,"Tamamlandı","Eksik puan girişi var"))))</f>
        <v/>
      </c>
    </row>
    <row r="48" customFormat="false" ht="21.75" hidden="false" customHeight="true" outlineLevel="0" collapsed="false">
      <c r="A48" s="19" t="n">
        <v>45</v>
      </c>
      <c r="B48" s="23" t="str">
        <f aca="false">IFERROR(INDEX('Projeler ve Jüri'!$B$4:$B$53,MATCH($A48,'Projeler ve Jüri'!$A$4:$A$53,0))&amp;"","")</f>
        <v/>
      </c>
      <c r="C48" s="23" t="str">
        <f aca="false">IFERROR(INDEX('Projeler ve Jüri'!$C$4:$C$53,MATCH($A48,'Projeler ve Jüri'!$A$4:$A$53,0))&amp;"","")</f>
        <v/>
      </c>
      <c r="D48" s="21" t="str">
        <f aca="false">IF($C48="","",COUNTIF('Öğrenci Listesi'!$A$4:$A$253,$A48))</f>
        <v/>
      </c>
      <c r="E48" s="21" t="str">
        <f aca="false">IF($F48&lt;&gt;"Tamamlandı","",IF(COUNTIFS(Sonuçlar!$A$4:$A$253,$A48,Sonuçlar!$M$4:$M$253,"&gt;=0")=0,"",ROUND(SUMIFS(Sonuçlar!$M$4:$M$253,Sonuçlar!$A$4:$A$253,$A48,Sonuçlar!$M$4:$M$253,"&gt;=0")/COUNTIFS(Sonuçlar!$A$4:$A$253,$A48,Sonuçlar!$M$4:$M$253,"&gt;=0"),2)))</f>
        <v/>
      </c>
      <c r="F48" s="23" t="str">
        <f aca="false">IF($D48="","",IF($D48=0,"Öğrenci girilmedi",IF(OR($D48&lt;3,$D48&gt;4),"Grup büyüklüğü 3–4 aralığı dışında",IF(COUNTIFS(Sonuçlar!$A$4:$A$253,$A48,Sonuçlar!$N$4:$N$253,"Tamamlandı*")=$D48,"Tamamlandı","Eksik puan girişi var"))))</f>
        <v/>
      </c>
    </row>
    <row r="49" customFormat="false" ht="21.75" hidden="false" customHeight="true" outlineLevel="0" collapsed="false">
      <c r="A49" s="19" t="n">
        <v>46</v>
      </c>
      <c r="B49" s="23" t="str">
        <f aca="false">IFERROR(INDEX('Projeler ve Jüri'!$B$4:$B$53,MATCH($A49,'Projeler ve Jüri'!$A$4:$A$53,0))&amp;"","")</f>
        <v/>
      </c>
      <c r="C49" s="23" t="str">
        <f aca="false">IFERROR(INDEX('Projeler ve Jüri'!$C$4:$C$53,MATCH($A49,'Projeler ve Jüri'!$A$4:$A$53,0))&amp;"","")</f>
        <v/>
      </c>
      <c r="D49" s="21" t="str">
        <f aca="false">IF($C49="","",COUNTIF('Öğrenci Listesi'!$A$4:$A$253,$A49))</f>
        <v/>
      </c>
      <c r="E49" s="21" t="str">
        <f aca="false">IF($F49&lt;&gt;"Tamamlandı","",IF(COUNTIFS(Sonuçlar!$A$4:$A$253,$A49,Sonuçlar!$M$4:$M$253,"&gt;=0")=0,"",ROUND(SUMIFS(Sonuçlar!$M$4:$M$253,Sonuçlar!$A$4:$A$253,$A49,Sonuçlar!$M$4:$M$253,"&gt;=0")/COUNTIFS(Sonuçlar!$A$4:$A$253,$A49,Sonuçlar!$M$4:$M$253,"&gt;=0"),2)))</f>
        <v/>
      </c>
      <c r="F49" s="23" t="str">
        <f aca="false">IF($D49="","",IF($D49=0,"Öğrenci girilmedi",IF(OR($D49&lt;3,$D49&gt;4),"Grup büyüklüğü 3–4 aralığı dışında",IF(COUNTIFS(Sonuçlar!$A$4:$A$253,$A49,Sonuçlar!$N$4:$N$253,"Tamamlandı*")=$D49,"Tamamlandı","Eksik puan girişi var"))))</f>
        <v/>
      </c>
    </row>
    <row r="50" customFormat="false" ht="21.75" hidden="false" customHeight="true" outlineLevel="0" collapsed="false">
      <c r="A50" s="19" t="n">
        <v>47</v>
      </c>
      <c r="B50" s="23" t="str">
        <f aca="false">IFERROR(INDEX('Projeler ve Jüri'!$B$4:$B$53,MATCH($A50,'Projeler ve Jüri'!$A$4:$A$53,0))&amp;"","")</f>
        <v/>
      </c>
      <c r="C50" s="23" t="str">
        <f aca="false">IFERROR(INDEX('Projeler ve Jüri'!$C$4:$C$53,MATCH($A50,'Projeler ve Jüri'!$A$4:$A$53,0))&amp;"","")</f>
        <v/>
      </c>
      <c r="D50" s="21" t="str">
        <f aca="false">IF($C50="","",COUNTIF('Öğrenci Listesi'!$A$4:$A$253,$A50))</f>
        <v/>
      </c>
      <c r="E50" s="21" t="str">
        <f aca="false">IF($F50&lt;&gt;"Tamamlandı","",IF(COUNTIFS(Sonuçlar!$A$4:$A$253,$A50,Sonuçlar!$M$4:$M$253,"&gt;=0")=0,"",ROUND(SUMIFS(Sonuçlar!$M$4:$M$253,Sonuçlar!$A$4:$A$253,$A50,Sonuçlar!$M$4:$M$253,"&gt;=0")/COUNTIFS(Sonuçlar!$A$4:$A$253,$A50,Sonuçlar!$M$4:$M$253,"&gt;=0"),2)))</f>
        <v/>
      </c>
      <c r="F50" s="23" t="str">
        <f aca="false">IF($D50="","",IF($D50=0,"Öğrenci girilmedi",IF(OR($D50&lt;3,$D50&gt;4),"Grup büyüklüğü 3–4 aralığı dışında",IF(COUNTIFS(Sonuçlar!$A$4:$A$253,$A50,Sonuçlar!$N$4:$N$253,"Tamamlandı*")=$D50,"Tamamlandı","Eksik puan girişi var"))))</f>
        <v/>
      </c>
    </row>
    <row r="51" customFormat="false" ht="21.75" hidden="false" customHeight="true" outlineLevel="0" collapsed="false">
      <c r="A51" s="19" t="n">
        <v>48</v>
      </c>
      <c r="B51" s="23" t="str">
        <f aca="false">IFERROR(INDEX('Projeler ve Jüri'!$B$4:$B$53,MATCH($A51,'Projeler ve Jüri'!$A$4:$A$53,0))&amp;"","")</f>
        <v/>
      </c>
      <c r="C51" s="23" t="str">
        <f aca="false">IFERROR(INDEX('Projeler ve Jüri'!$C$4:$C$53,MATCH($A51,'Projeler ve Jüri'!$A$4:$A$53,0))&amp;"","")</f>
        <v/>
      </c>
      <c r="D51" s="21" t="str">
        <f aca="false">IF($C51="","",COUNTIF('Öğrenci Listesi'!$A$4:$A$253,$A51))</f>
        <v/>
      </c>
      <c r="E51" s="21" t="str">
        <f aca="false">IF($F51&lt;&gt;"Tamamlandı","",IF(COUNTIFS(Sonuçlar!$A$4:$A$253,$A51,Sonuçlar!$M$4:$M$253,"&gt;=0")=0,"",ROUND(SUMIFS(Sonuçlar!$M$4:$M$253,Sonuçlar!$A$4:$A$253,$A51,Sonuçlar!$M$4:$M$253,"&gt;=0")/COUNTIFS(Sonuçlar!$A$4:$A$253,$A51,Sonuçlar!$M$4:$M$253,"&gt;=0"),2)))</f>
        <v/>
      </c>
      <c r="F51" s="23" t="str">
        <f aca="false">IF($D51="","",IF($D51=0,"Öğrenci girilmedi",IF(OR($D51&lt;3,$D51&gt;4),"Grup büyüklüğü 3–4 aralığı dışında",IF(COUNTIFS(Sonuçlar!$A$4:$A$253,$A51,Sonuçlar!$N$4:$N$253,"Tamamlandı*")=$D51,"Tamamlandı","Eksik puan girişi var"))))</f>
        <v/>
      </c>
    </row>
    <row r="52" customFormat="false" ht="21.75" hidden="false" customHeight="true" outlineLevel="0" collapsed="false">
      <c r="A52" s="19" t="n">
        <v>49</v>
      </c>
      <c r="B52" s="23" t="str">
        <f aca="false">IFERROR(INDEX('Projeler ve Jüri'!$B$4:$B$53,MATCH($A52,'Projeler ve Jüri'!$A$4:$A$53,0))&amp;"","")</f>
        <v/>
      </c>
      <c r="C52" s="23" t="str">
        <f aca="false">IFERROR(INDEX('Projeler ve Jüri'!$C$4:$C$53,MATCH($A52,'Projeler ve Jüri'!$A$4:$A$53,0))&amp;"","")</f>
        <v/>
      </c>
      <c r="D52" s="21" t="str">
        <f aca="false">IF($C52="","",COUNTIF('Öğrenci Listesi'!$A$4:$A$253,$A52))</f>
        <v/>
      </c>
      <c r="E52" s="21" t="str">
        <f aca="false">IF($F52&lt;&gt;"Tamamlandı","",IF(COUNTIFS(Sonuçlar!$A$4:$A$253,$A52,Sonuçlar!$M$4:$M$253,"&gt;=0")=0,"",ROUND(SUMIFS(Sonuçlar!$M$4:$M$253,Sonuçlar!$A$4:$A$253,$A52,Sonuçlar!$M$4:$M$253,"&gt;=0")/COUNTIFS(Sonuçlar!$A$4:$A$253,$A52,Sonuçlar!$M$4:$M$253,"&gt;=0"),2)))</f>
        <v/>
      </c>
      <c r="F52" s="23" t="str">
        <f aca="false">IF($D52="","",IF($D52=0,"Öğrenci girilmedi",IF(OR($D52&lt;3,$D52&gt;4),"Grup büyüklüğü 3–4 aralığı dışında",IF(COUNTIFS(Sonuçlar!$A$4:$A$253,$A52,Sonuçlar!$N$4:$N$253,"Tamamlandı*")=$D52,"Tamamlandı","Eksik puan girişi var"))))</f>
        <v/>
      </c>
    </row>
    <row r="53" customFormat="false" ht="21.75" hidden="false" customHeight="true" outlineLevel="0" collapsed="false">
      <c r="A53" s="19" t="n">
        <v>50</v>
      </c>
      <c r="B53" s="23" t="str">
        <f aca="false">IFERROR(INDEX('Projeler ve Jüri'!$B$4:$B$53,MATCH($A53,'Projeler ve Jüri'!$A$4:$A$53,0))&amp;"","")</f>
        <v/>
      </c>
      <c r="C53" s="23" t="str">
        <f aca="false">IFERROR(INDEX('Projeler ve Jüri'!$C$4:$C$53,MATCH($A53,'Projeler ve Jüri'!$A$4:$A$53,0))&amp;"","")</f>
        <v/>
      </c>
      <c r="D53" s="21" t="str">
        <f aca="false">IF($C53="","",COUNTIF('Öğrenci Listesi'!$A$4:$A$253,$A53))</f>
        <v/>
      </c>
      <c r="E53" s="21" t="str">
        <f aca="false">IF($F53&lt;&gt;"Tamamlandı","",IF(COUNTIFS(Sonuçlar!$A$4:$A$253,$A53,Sonuçlar!$M$4:$M$253,"&gt;=0")=0,"",ROUND(SUMIFS(Sonuçlar!$M$4:$M$253,Sonuçlar!$A$4:$A$253,$A53,Sonuçlar!$M$4:$M$253,"&gt;=0")/COUNTIFS(Sonuçlar!$A$4:$A$253,$A53,Sonuçlar!$M$4:$M$253,"&gt;=0"),2)))</f>
        <v/>
      </c>
      <c r="F53" s="23" t="str">
        <f aca="false">IF($D53="","",IF($D53=0,"Öğrenci girilmedi",IF(OR($D53&lt;3,$D53&gt;4),"Grup büyüklüğü 3–4 aralığı dışında",IF(COUNTIFS(Sonuçlar!$A$4:$A$253,$A53,Sonuçlar!$N$4:$N$253,"Tamamlandı*")=$D53,"Tamamlandı","Eksik puan girişi var"))))</f>
        <v/>
      </c>
    </row>
  </sheetData>
  <sheetProtection sheet="true" formatCells="false"/>
  <mergeCells count="2">
    <mergeCell ref="A1:F1"/>
    <mergeCell ref="A2:F2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EK-6 · Özet</oddHeader>
    <oddFooter>&amp;R&amp;8 Sayfa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5" min="3" style="0" width="13"/>
    <col collapsed="false" customWidth="true" hidden="false" outlineLevel="0" max="7" min="6" style="0" width="15"/>
    <col collapsed="false" customWidth="true" hidden="false" outlineLevel="0" max="8" min="8" style="0" width="13"/>
    <col collapsed="false" customWidth="true" hidden="false" outlineLevel="0" max="9" min="9" style="0" width="17"/>
  </cols>
  <sheetData>
    <row r="1" customFormat="false" ht="19.5" hidden="false" customHeight="true" outlineLevel="0" collapsed="false">
      <c r="A1" s="1" t="s">
        <v>274</v>
      </c>
      <c r="B1" s="1"/>
      <c r="C1" s="1"/>
      <c r="D1" s="1"/>
      <c r="E1" s="1"/>
      <c r="F1" s="1"/>
      <c r="G1" s="1"/>
      <c r="H1" s="1"/>
      <c r="I1" s="1"/>
    </row>
    <row r="2" customFormat="false" ht="24" hidden="false" customHeight="true" outlineLevel="0" collapsed="false">
      <c r="A2" s="2" t="s">
        <v>275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0" t="s">
        <v>276</v>
      </c>
      <c r="B4" s="22" t="n">
        <v>1</v>
      </c>
      <c r="C4" s="31" t="s">
        <v>277</v>
      </c>
      <c r="D4" s="31"/>
      <c r="E4" s="31"/>
      <c r="F4" s="31"/>
      <c r="G4" s="31"/>
      <c r="H4" s="31"/>
      <c r="I4" s="31"/>
    </row>
    <row r="5" customFormat="false" ht="15" hidden="false" customHeight="true" outlineLevel="0" collapsed="false">
      <c r="A5" s="32" t="s">
        <v>278</v>
      </c>
      <c r="B5" s="33" t="str">
        <f aca="false">IF($B$4="","",IFERROR(INDEX('Projeler ve Jüri'!$C$4:$C$53,MATCH($B$4,'Projeler ve Jüri'!$A$4:$A$53,0))&amp;"",""))</f>
        <v>(ÖRNEK) Akıllı Kampüs İçin Doluluk Tahmin Sistemi</v>
      </c>
      <c r="C5" s="33"/>
      <c r="D5" s="33"/>
      <c r="E5" s="33"/>
      <c r="F5" s="33"/>
      <c r="G5" s="33"/>
      <c r="H5" s="33"/>
      <c r="I5" s="33"/>
    </row>
    <row r="6" customFormat="false" ht="15" hidden="false" customHeight="true" outlineLevel="0" collapsed="false">
      <c r="A6" s="32" t="s">
        <v>279</v>
      </c>
      <c r="B6" s="33" t="str">
        <f aca="false">IF($B$4="","",IFERROR(INDEX('Projeler ve Jüri'!$B$4:$B$53,MATCH($B$4,'Projeler ve Jüri'!$A$4:$A$53,0))&amp;"",""))</f>
        <v>(ÖRNEK) Dr. Öğr. Üyesi Ahmet YILMAZ</v>
      </c>
      <c r="C6" s="33"/>
      <c r="D6" s="33"/>
      <c r="E6" s="33"/>
      <c r="F6" s="33"/>
      <c r="G6" s="33"/>
      <c r="H6" s="33"/>
      <c r="I6" s="33"/>
    </row>
    <row r="7" customFormat="false" ht="15" hidden="false" customHeight="true" outlineLevel="0" collapsed="false">
      <c r="A7" s="32" t="s">
        <v>280</v>
      </c>
      <c r="B7" s="33" t="str">
        <f aca="false">IF($B$4="","",IFERROR(INDEX('Projeler ve Jüri'!$E$4:$E$53,MATCH($B$4,'Projeler ve Jüri'!$A$4:$A$53,0))&amp;"",""))</f>
        <v>(ÖRNEK) Arş. Gör. Ayşe DEMİR</v>
      </c>
      <c r="C7" s="33"/>
      <c r="D7" s="33"/>
      <c r="E7" s="33"/>
      <c r="F7" s="33"/>
      <c r="G7" s="33"/>
      <c r="H7" s="33"/>
      <c r="I7" s="33"/>
    </row>
    <row r="8" customFormat="false" ht="15" hidden="false" customHeight="true" outlineLevel="0" collapsed="false">
      <c r="A8" s="32" t="s">
        <v>281</v>
      </c>
      <c r="B8" s="33" t="str">
        <f aca="false">IF($B$4="","",IFERROR(INDEX('Projeler ve Jüri'!$F$4:$F$53,MATCH($B$4,'Projeler ve Jüri'!$A$4:$A$53,0))&amp;"",""))</f>
        <v>(ÖRNEK) Arş. Gör. Mehmet KAYA</v>
      </c>
      <c r="C8" s="33"/>
      <c r="D8" s="33"/>
      <c r="E8" s="33"/>
      <c r="F8" s="33"/>
      <c r="G8" s="33"/>
      <c r="H8" s="33"/>
      <c r="I8" s="33"/>
    </row>
    <row r="9" customFormat="false" ht="15" hidden="false" customHeight="true" outlineLevel="0" collapsed="false">
      <c r="A9" s="32" t="s">
        <v>282</v>
      </c>
      <c r="B9" s="33" t="str">
        <f aca="false">IF($B$4="","",IFERROR(INDEX('Projeler ve Jüri'!$G$4:$G$53,MATCH($B$4,'Projeler ve Jüri'!$A$4:$A$53,0))&amp;"",""))</f>
        <v>(ÖRNEK) 21.12.2026</v>
      </c>
      <c r="C9" s="33"/>
      <c r="D9" s="33"/>
      <c r="E9" s="33"/>
      <c r="F9" s="33"/>
      <c r="G9" s="33"/>
      <c r="H9" s="33"/>
      <c r="I9" s="33"/>
    </row>
    <row r="11" customFormat="false" ht="15" hidden="false" customHeight="true" outlineLevel="0" collapsed="false">
      <c r="A11" s="3" t="s">
        <v>283</v>
      </c>
      <c r="B11" s="3"/>
      <c r="C11" s="3"/>
      <c r="D11" s="3"/>
      <c r="E11" s="3"/>
      <c r="F11" s="3"/>
      <c r="G11" s="3"/>
      <c r="H11" s="3"/>
      <c r="I11" s="3"/>
    </row>
    <row r="12" customFormat="false" ht="31.5" hidden="false" customHeight="true" outlineLevel="0" collapsed="false">
      <c r="A12" s="5" t="s">
        <v>253</v>
      </c>
      <c r="B12" s="5" t="s">
        <v>284</v>
      </c>
      <c r="C12" s="5" t="s">
        <v>285</v>
      </c>
      <c r="D12" s="5" t="s">
        <v>286</v>
      </c>
      <c r="E12" s="5" t="s">
        <v>287</v>
      </c>
      <c r="F12" s="5" t="s">
        <v>288</v>
      </c>
      <c r="G12" s="5" t="s">
        <v>289</v>
      </c>
      <c r="H12" s="5" t="s">
        <v>264</v>
      </c>
      <c r="I12" s="5" t="s">
        <v>290</v>
      </c>
    </row>
    <row r="13" customFormat="false" ht="19.5" hidden="false" customHeight="true" outlineLevel="0" collapsed="false">
      <c r="A13" s="21" t="str">
        <f aca="false">IFERROR(INDEX(Sonuçlar!B$4:B$253,MATCH($B$4&amp;"#1",Sonuçlar!$O$4:$O$253,0)),"")</f>
        <v>23030001</v>
      </c>
      <c r="B13" s="23" t="str">
        <f aca="false">IFERROR(INDEX(Sonuçlar!C$4:C$253,MATCH($B$4&amp;"#1",Sonuçlar!$O$4:$O$253,0)),"")</f>
        <v>(ÖRNEK) Ece AKIN</v>
      </c>
      <c r="C13" s="21" t="n">
        <f aca="false">IFERROR(INDEX(Sonuçlar!D$4:D$253,MATCH($B$4&amp;"#1",Sonuçlar!$O$4:$O$253,0)),"")</f>
        <v>72</v>
      </c>
      <c r="D13" s="21" t="n">
        <f aca="false">IFERROR(INDEX(Sonuçlar!E$4:E$253,MATCH($B$4&amp;"#1",Sonuçlar!$O$4:$O$253,0)),"")</f>
        <v>81</v>
      </c>
      <c r="E13" s="21" t="n">
        <f aca="false">IFERROR(INDEX(Sonuçlar!F$4:F$253,MATCH($B$4&amp;"#1",Sonuçlar!$O$4:$O$253,0)),"")</f>
        <v>83</v>
      </c>
      <c r="F13" s="21" t="n">
        <f aca="false">IFERROR(INDEX(Sonuçlar!G$4:G$253,MATCH($B$4&amp;"#1",Sonuçlar!$O$4:$O$253,0)),"")</f>
        <v>82</v>
      </c>
      <c r="G13" s="21" t="n">
        <f aca="false">IFERROR(INDEX(Sonuçlar!L$4:L$253,MATCH($B$4&amp;"#1",Sonuçlar!$O$4:$O$253,0)),"")</f>
        <v>72.5</v>
      </c>
      <c r="H13" s="21" t="n">
        <f aca="false">IFERROR(INDEX(Sonuçlar!M$4:M$253,MATCH($B$4&amp;"#1",Sonuçlar!$O$4:$O$253,0)),"")</f>
        <v>77.6</v>
      </c>
      <c r="I13" s="21" t="str">
        <f aca="false">IFERROR(INDEX(Sonuçlar!N$4:N$253,MATCH($B$4&amp;"#1",Sonuçlar!$O$4:$O$253,0)),"")</f>
        <v>Grup büyüklüğü 3–4 aralığı dışında</v>
      </c>
    </row>
    <row r="14" customFormat="false" ht="19.5" hidden="false" customHeight="true" outlineLevel="0" collapsed="false">
      <c r="A14" s="21" t="str">
        <f aca="false">IFERROR(INDEX(Sonuçlar!B$4:B$253,MATCH($B$4&amp;"#2",Sonuçlar!$O$4:$O$253,0)),"")</f>
        <v>23030002</v>
      </c>
      <c r="B14" s="23" t="str">
        <f aca="false">IFERROR(INDEX(Sonuçlar!C$4:C$253,MATCH($B$4&amp;"#2",Sonuçlar!$O$4:$O$253,0)),"")</f>
        <v>(ÖRNEK) Kaan DEMİRTAŞ</v>
      </c>
      <c r="C14" s="21" t="n">
        <f aca="false">IFERROR(INDEX(Sonuçlar!D$4:D$253,MATCH($B$4&amp;"#2",Sonuçlar!$O$4:$O$253,0)),"")</f>
        <v>76</v>
      </c>
      <c r="D14" s="21" t="n">
        <f aca="false">IFERROR(INDEX(Sonuçlar!E$4:E$253,MATCH($B$4&amp;"#2",Sonuçlar!$O$4:$O$253,0)),"")</f>
        <v>79</v>
      </c>
      <c r="E14" s="21" t="n">
        <f aca="false">IFERROR(INDEX(Sonuçlar!F$4:F$253,MATCH($B$4&amp;"#2",Sonuçlar!$O$4:$O$253,0)),"")</f>
        <v>83</v>
      </c>
      <c r="F14" s="21" t="n">
        <f aca="false">IFERROR(INDEX(Sonuçlar!G$4:G$253,MATCH($B$4&amp;"#2",Sonuçlar!$O$4:$O$253,0)),"")</f>
        <v>80</v>
      </c>
      <c r="G14" s="21" t="n">
        <f aca="false">IFERROR(INDEX(Sonuçlar!L$4:L$253,MATCH($B$4&amp;"#2",Sonuçlar!$O$4:$O$253,0)),"")</f>
        <v>0</v>
      </c>
      <c r="H14" s="21" t="n">
        <f aca="false">IFERROR(INDEX(Sonuçlar!M$4:M$253,MATCH($B$4&amp;"#2",Sonuçlar!$O$4:$O$253,0)),"")</f>
        <v>55.55</v>
      </c>
      <c r="I14" s="21" t="str">
        <f aca="false">IFERROR(INDEX(Sonuçlar!N$4:N$253,MATCH($B$4&amp;"#2",Sonuçlar!$O$4:$O$253,0)),"")</f>
        <v>Grup büyüklüğü 3–4 aralığı dışında</v>
      </c>
    </row>
    <row r="15" customFormat="false" ht="19.5" hidden="false" customHeight="true" outlineLevel="0" collapsed="false">
      <c r="A15" s="21" t="str">
        <f aca="false">IFERROR(INDEX(Sonuçlar!B$4:B$253,MATCH($B$4&amp;"#3",Sonuçlar!$O$4:$O$253,0)),"")</f>
        <v/>
      </c>
      <c r="B15" s="23" t="str">
        <f aca="false">IFERROR(INDEX(Sonuçlar!C$4:C$253,MATCH($B$4&amp;"#3",Sonuçlar!$O$4:$O$253,0)),"")</f>
        <v/>
      </c>
      <c r="C15" s="21" t="str">
        <f aca="false">IFERROR(INDEX(Sonuçlar!D$4:D$253,MATCH($B$4&amp;"#3",Sonuçlar!$O$4:$O$253,0)),"")</f>
        <v/>
      </c>
      <c r="D15" s="21" t="str">
        <f aca="false">IFERROR(INDEX(Sonuçlar!E$4:E$253,MATCH($B$4&amp;"#3",Sonuçlar!$O$4:$O$253,0)),"")</f>
        <v/>
      </c>
      <c r="E15" s="21" t="str">
        <f aca="false">IFERROR(INDEX(Sonuçlar!F$4:F$253,MATCH($B$4&amp;"#3",Sonuçlar!$O$4:$O$253,0)),"")</f>
        <v/>
      </c>
      <c r="F15" s="21" t="str">
        <f aca="false">IFERROR(INDEX(Sonuçlar!G$4:G$253,MATCH($B$4&amp;"#3",Sonuçlar!$O$4:$O$253,0)),"")</f>
        <v/>
      </c>
      <c r="G15" s="21" t="str">
        <f aca="false">IFERROR(INDEX(Sonuçlar!L$4:L$253,MATCH($B$4&amp;"#3",Sonuçlar!$O$4:$O$253,0)),"")</f>
        <v/>
      </c>
      <c r="H15" s="21" t="str">
        <f aca="false">IFERROR(INDEX(Sonuçlar!M$4:M$253,MATCH($B$4&amp;"#3",Sonuçlar!$O$4:$O$253,0)),"")</f>
        <v/>
      </c>
      <c r="I15" s="21" t="str">
        <f aca="false">IFERROR(INDEX(Sonuçlar!N$4:N$253,MATCH($B$4&amp;"#3",Sonuçlar!$O$4:$O$253,0)),"")</f>
        <v/>
      </c>
    </row>
    <row r="16" customFormat="false" ht="19.5" hidden="false" customHeight="true" outlineLevel="0" collapsed="false">
      <c r="A16" s="21" t="str">
        <f aca="false">IFERROR(INDEX(Sonuçlar!B$4:B$253,MATCH($B$4&amp;"#4",Sonuçlar!$O$4:$O$253,0)),"")</f>
        <v/>
      </c>
      <c r="B16" s="23" t="str">
        <f aca="false">IFERROR(INDEX(Sonuçlar!C$4:C$253,MATCH($B$4&amp;"#4",Sonuçlar!$O$4:$O$253,0)),"")</f>
        <v/>
      </c>
      <c r="C16" s="21" t="str">
        <f aca="false">IFERROR(INDEX(Sonuçlar!D$4:D$253,MATCH($B$4&amp;"#4",Sonuçlar!$O$4:$O$253,0)),"")</f>
        <v/>
      </c>
      <c r="D16" s="21" t="str">
        <f aca="false">IFERROR(INDEX(Sonuçlar!E$4:E$253,MATCH($B$4&amp;"#4",Sonuçlar!$O$4:$O$253,0)),"")</f>
        <v/>
      </c>
      <c r="E16" s="21" t="str">
        <f aca="false">IFERROR(INDEX(Sonuçlar!F$4:F$253,MATCH($B$4&amp;"#4",Sonuçlar!$O$4:$O$253,0)),"")</f>
        <v/>
      </c>
      <c r="F16" s="21" t="str">
        <f aca="false">IFERROR(INDEX(Sonuçlar!G$4:G$253,MATCH($B$4&amp;"#4",Sonuçlar!$O$4:$O$253,0)),"")</f>
        <v/>
      </c>
      <c r="G16" s="21" t="str">
        <f aca="false">IFERROR(INDEX(Sonuçlar!L$4:L$253,MATCH($B$4&amp;"#4",Sonuçlar!$O$4:$O$253,0)),"")</f>
        <v/>
      </c>
      <c r="H16" s="21" t="str">
        <f aca="false">IFERROR(INDEX(Sonuçlar!M$4:M$253,MATCH($B$4&amp;"#4",Sonuçlar!$O$4:$O$253,0)),"")</f>
        <v/>
      </c>
      <c r="I16" s="21" t="str">
        <f aca="false">IFERROR(INDEX(Sonuçlar!N$4:N$253,MATCH($B$4&amp;"#4",Sonuçlar!$O$4:$O$253,0)),"")</f>
        <v/>
      </c>
    </row>
    <row r="17" customFormat="false" ht="19.5" hidden="false" customHeight="true" outlineLevel="0" collapsed="false">
      <c r="A17" s="21" t="str">
        <f aca="false">IFERROR(INDEX(Sonuçlar!B$4:B$253,MATCH($B$4&amp;"#5",Sonuçlar!$O$4:$O$253,0)),"")</f>
        <v/>
      </c>
      <c r="B17" s="23" t="str">
        <f aca="false">IFERROR(INDEX(Sonuçlar!C$4:C$253,MATCH($B$4&amp;"#5",Sonuçlar!$O$4:$O$253,0)),"")</f>
        <v/>
      </c>
      <c r="C17" s="21" t="str">
        <f aca="false">IFERROR(INDEX(Sonuçlar!D$4:D$253,MATCH($B$4&amp;"#5",Sonuçlar!$O$4:$O$253,0)),"")</f>
        <v/>
      </c>
      <c r="D17" s="21" t="str">
        <f aca="false">IFERROR(INDEX(Sonuçlar!E$4:E$253,MATCH($B$4&amp;"#5",Sonuçlar!$O$4:$O$253,0)),"")</f>
        <v/>
      </c>
      <c r="E17" s="21" t="str">
        <f aca="false">IFERROR(INDEX(Sonuçlar!F$4:F$253,MATCH($B$4&amp;"#5",Sonuçlar!$O$4:$O$253,0)),"")</f>
        <v/>
      </c>
      <c r="F17" s="21" t="str">
        <f aca="false">IFERROR(INDEX(Sonuçlar!G$4:G$253,MATCH($B$4&amp;"#5",Sonuçlar!$O$4:$O$253,0)),"")</f>
        <v/>
      </c>
      <c r="G17" s="21" t="str">
        <f aca="false">IFERROR(INDEX(Sonuçlar!L$4:L$253,MATCH($B$4&amp;"#5",Sonuçlar!$O$4:$O$253,0)),"")</f>
        <v/>
      </c>
      <c r="H17" s="21" t="str">
        <f aca="false">IFERROR(INDEX(Sonuçlar!M$4:M$253,MATCH($B$4&amp;"#5",Sonuçlar!$O$4:$O$253,0)),"")</f>
        <v/>
      </c>
      <c r="I17" s="21" t="str">
        <f aca="false">IFERROR(INDEX(Sonuçlar!N$4:N$253,MATCH($B$4&amp;"#5",Sonuçlar!$O$4:$O$253,0)),"")</f>
        <v/>
      </c>
    </row>
    <row r="19" customFormat="false" ht="15" hidden="false" customHeight="true" outlineLevel="0" collapsed="false">
      <c r="A19" s="3" t="s">
        <v>291</v>
      </c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true" outlineLevel="0" collapsed="false">
      <c r="A20" s="5" t="s">
        <v>292</v>
      </c>
      <c r="B20" s="5"/>
      <c r="C20" s="5" t="s">
        <v>58</v>
      </c>
      <c r="D20" s="5" t="s">
        <v>293</v>
      </c>
      <c r="E20" s="5" t="s">
        <v>294</v>
      </c>
      <c r="F20" s="5" t="s">
        <v>295</v>
      </c>
      <c r="G20" s="5"/>
      <c r="H20" s="5"/>
      <c r="I20" s="5"/>
    </row>
    <row r="21" customFormat="false" ht="15" hidden="false" customHeight="true" outlineLevel="0" collapsed="false">
      <c r="A21" s="6" t="s">
        <v>296</v>
      </c>
      <c r="B21" s="6"/>
      <c r="C21" s="8" t="n">
        <v>20</v>
      </c>
      <c r="D21" s="21" t="n">
        <f aca="false">IF($B$4="","",IFERROR(IF(INDEX('Jüri Puan Girişi'!$F$6:$F$55,MATCH($B$4,'Jüri Puan Girişi'!$A$6:$A$55,0))="","",INDEX('Jüri Puan Girişi'!$F$6:$F$55,MATCH($B$4,'Jüri Puan Girişi'!$A$6:$A$55,0))),""))</f>
        <v>13</v>
      </c>
      <c r="E21" s="21" t="n">
        <f aca="false">IF($B$4="","",IFERROR(IF(INDEX('Jüri Puan Girişi'!$J$6:$J$55,MATCH($B$4,'Jüri Puan Girişi'!$A$6:$A$55,0))="","",INDEX('Jüri Puan Girişi'!$J$6:$J$55,MATCH($B$4,'Jüri Puan Girişi'!$A$6:$A$55,0))),""))</f>
        <v>15</v>
      </c>
      <c r="F21" s="21" t="n">
        <f aca="false">IF(OR(D21="",E21=""),"",ROUND(AVERAGE(D21,E21),2))</f>
        <v>14</v>
      </c>
      <c r="G21" s="21"/>
      <c r="H21" s="21"/>
      <c r="I21" s="21"/>
    </row>
    <row r="22" customFormat="false" ht="15" hidden="false" customHeight="true" outlineLevel="0" collapsed="false">
      <c r="A22" s="6" t="s">
        <v>297</v>
      </c>
      <c r="B22" s="6"/>
      <c r="C22" s="8" t="n">
        <v>15</v>
      </c>
      <c r="D22" s="21" t="n">
        <f aca="false">IF($B$4="","",IFERROR(IF(INDEX('Jüri Puan Girişi'!$G$6:$G$55,MATCH($B$4,'Jüri Puan Girişi'!$A$6:$A$55,0))="","",INDEX('Jüri Puan Girişi'!$G$6:$G$55,MATCH($B$4,'Jüri Puan Girişi'!$A$6:$A$55,0))),""))</f>
        <v>10</v>
      </c>
      <c r="E22" s="21" t="n">
        <f aca="false">IF($B$4="","",IFERROR(IF(INDEX('Jüri Puan Girişi'!$K$6:$K$55,MATCH($B$4,'Jüri Puan Girişi'!$A$6:$A$55,0))="","",INDEX('Jüri Puan Girişi'!$K$6:$K$55,MATCH($B$4,'Jüri Puan Girişi'!$A$6:$A$55,0))),""))</f>
        <v>12</v>
      </c>
      <c r="F22" s="21" t="n">
        <f aca="false">IF(OR(D22="",E22=""),"",ROUND(AVERAGE(D22,E22),2))</f>
        <v>11</v>
      </c>
      <c r="G22" s="21"/>
      <c r="H22" s="21"/>
      <c r="I22" s="21"/>
    </row>
    <row r="23" customFormat="false" ht="15" hidden="false" customHeight="true" outlineLevel="0" collapsed="false">
      <c r="A23" s="6" t="s">
        <v>298</v>
      </c>
      <c r="B23" s="6"/>
      <c r="C23" s="8" t="n">
        <v>25</v>
      </c>
      <c r="D23" s="21" t="n">
        <f aca="false">IF($B$4="","",IFERROR(IF(INDEX('Jüri Puan Girişi'!$H$6:$H$55,MATCH($B$4,'Jüri Puan Girişi'!$A$6:$A$55,0))="","",INDEX('Jüri Puan Girişi'!$H$6:$H$55,MATCH($B$4,'Jüri Puan Girişi'!$A$6:$A$55,0))),""))</f>
        <v>16</v>
      </c>
      <c r="E23" s="21" t="n">
        <f aca="false">IF($B$4="","",IFERROR(IF(INDEX('Jüri Puan Girişi'!$L$6:$L$55,MATCH($B$4,'Jüri Puan Girişi'!$A$6:$A$55,0))="","",INDEX('Jüri Puan Girişi'!$L$6:$L$55,MATCH($B$4,'Jüri Puan Girişi'!$A$6:$A$55,0))),""))</f>
        <v>20</v>
      </c>
      <c r="F23" s="21" t="n">
        <f aca="false">IF(OR(D23="",E23=""),"",ROUND(AVERAGE(D23,E23),2))</f>
        <v>18</v>
      </c>
      <c r="G23" s="21"/>
      <c r="H23" s="21"/>
      <c r="I23" s="21"/>
    </row>
    <row r="24" customFormat="false" ht="15" hidden="false" customHeight="true" outlineLevel="0" collapsed="false">
      <c r="A24" s="10" t="s">
        <v>299</v>
      </c>
      <c r="B24" s="10"/>
      <c r="C24" s="15" t="n">
        <v>60</v>
      </c>
      <c r="D24" s="15" t="n">
        <f aca="false">IF($B$4="","",IFERROR(IF(INDEX('Jüri Puan Girişi'!$I$6:$I$55,MATCH($B$4,'Jüri Puan Girişi'!$A$6:$A$55,0))="","",INDEX('Jüri Puan Girişi'!$I$6:$I$55,MATCH($B$4,'Jüri Puan Girişi'!$A$6:$A$55,0))),""))</f>
        <v>39</v>
      </c>
      <c r="E24" s="15" t="n">
        <f aca="false">IF($B$4="","",IFERROR(IF(INDEX('Jüri Puan Girişi'!$M$6:$M$55,MATCH($B$4,'Jüri Puan Girişi'!$A$6:$A$55,0))="","",INDEX('Jüri Puan Girişi'!$M$6:$M$55,MATCH($B$4,'Jüri Puan Girişi'!$A$6:$A$55,0))),""))</f>
        <v>47</v>
      </c>
      <c r="F24" s="34" t="n">
        <f aca="false">IF(OR(D24="",E24=""),"",ROUND(AVERAGE(D24,E24),2))</f>
        <v>43</v>
      </c>
      <c r="G24" s="34"/>
      <c r="H24" s="34"/>
      <c r="I24" s="34"/>
    </row>
    <row r="26" customFormat="false" ht="15" hidden="false" customHeight="true" outlineLevel="0" collapsed="false">
      <c r="A26" s="3" t="s">
        <v>300</v>
      </c>
      <c r="B26" s="3"/>
      <c r="C26" s="3"/>
      <c r="D26" s="3"/>
      <c r="E26" s="3"/>
      <c r="F26" s="3"/>
      <c r="G26" s="3"/>
      <c r="H26" s="3"/>
      <c r="I26" s="3"/>
    </row>
    <row r="27" customFormat="false" ht="31.5" hidden="false" customHeight="true" outlineLevel="0" collapsed="false">
      <c r="A27" s="5" t="s">
        <v>253</v>
      </c>
      <c r="B27" s="5" t="s">
        <v>284</v>
      </c>
      <c r="C27" s="5" t="s">
        <v>301</v>
      </c>
      <c r="D27" s="5" t="s">
        <v>302</v>
      </c>
      <c r="E27" s="5" t="s">
        <v>303</v>
      </c>
      <c r="F27" s="5" t="s">
        <v>304</v>
      </c>
      <c r="G27" s="5" t="s">
        <v>305</v>
      </c>
      <c r="H27" s="5" t="s">
        <v>306</v>
      </c>
      <c r="I27" s="5" t="s">
        <v>307</v>
      </c>
    </row>
    <row r="28" customFormat="false" ht="19.5" hidden="false" customHeight="true" outlineLevel="0" collapsed="false">
      <c r="A28" s="21" t="str">
        <f aca="false">IFERROR(INDEX(Sonuçlar!$B$4:$B$253,MATCH($B$4&amp;"#1",Sonuçlar!$O$4:$O$253,0)),"")</f>
        <v>23030001</v>
      </c>
      <c r="B28" s="23" t="str">
        <f aca="false">IFERROR(INDEX(Sonuçlar!$C$4:$C$253,MATCH($B$4&amp;"#1",Sonuçlar!$O$4:$O$253,0)),"")</f>
        <v>(ÖRNEK) Ece AKIN</v>
      </c>
      <c r="C28" s="21" t="n">
        <f aca="false">IF($B$4="","",IFERROR(IF(INDEX('Jüri Puan Girişi'!$P$6:$P$55,MATCH($B$4,'Jüri Puan Girişi'!$A$6:$A$55,0))="","",INDEX('Jüri Puan Girişi'!$P$6:$P$55,MATCH($B$4,'Jüri Puan Girişi'!$A$6:$A$55,0))),""))</f>
        <v>17</v>
      </c>
      <c r="D28" s="21" t="n">
        <f aca="false">IF($B$4="","",IFERROR(IF(INDEX('Jüri Puan Girişi'!$Q$6:$Q$55,MATCH($B$4,'Jüri Puan Girişi'!$A$6:$A$55,0))="","",INDEX('Jüri Puan Girişi'!$Q$6:$Q$55,MATCH($B$4,'Jüri Puan Girişi'!$A$6:$A$55,0))),""))</f>
        <v>10</v>
      </c>
      <c r="E28" s="21" t="n">
        <f aca="false">IF($B$4="","",IFERROR(IF(INDEX('Jüri Puan Girişi'!$R$6:$R$55,MATCH($B$4,'Jüri Puan Girişi'!$A$6:$A$55,0))="","",INDEX('Jüri Puan Girişi'!$R$6:$R$55,MATCH($B$4,'Jüri Puan Girişi'!$A$6:$A$55,0))),""))</f>
        <v>21</v>
      </c>
      <c r="F28" s="21" t="n">
        <f aca="false">IF($B$4="","",IFERROR(IF(INDEX('Jüri Puan Girişi'!$S$6:$S$55,MATCH($B$4,'Jüri Puan Girişi'!$A$6:$A$55,0))="","",INDEX('Jüri Puan Girişi'!$S$6:$S$55,MATCH($B$4,'Jüri Puan Girişi'!$A$6:$A$55,0))),""))</f>
        <v>11</v>
      </c>
      <c r="G28" s="21" t="n">
        <f aca="false">IF($B$4="","",IFERROR(IF(INDEX('Jüri Puan Girişi'!$T$6:$T$55,MATCH($B$4,'Jüri Puan Girişi'!$A$6:$A$55,0))="","",INDEX('Jüri Puan Girişi'!$T$6:$T$55,MATCH($B$4,'Jüri Puan Girişi'!$A$6:$A$55,0))),""))</f>
        <v>66</v>
      </c>
      <c r="H28" s="21" t="n">
        <f aca="false">IF($B$4="","",IFERROR(IF(INDEX('Jüri Puan Girişi'!$U$6:$U$55,MATCH($B$4,'Jüri Puan Girişi'!$A$6:$A$55,0))="","",INDEX('Jüri Puan Girişi'!$U$6:$U$55,MATCH($B$4,'Jüri Puan Girişi'!$A$6:$A$55,0))),""))</f>
        <v>79</v>
      </c>
      <c r="I28" s="21" t="n">
        <f aca="false">IF($B$4="","",IFERROR(IF(INDEX('Jüri Puan Girişi'!$V$6:$V$55,MATCH($B$4,'Jüri Puan Girişi'!$A$6:$A$55,0))="","",INDEX('Jüri Puan Girişi'!$V$6:$V$55,MATCH($B$4,'Jüri Puan Girişi'!$A$6:$A$55,0))),""))</f>
        <v>72.5</v>
      </c>
    </row>
    <row r="29" customFormat="false" ht="19.5" hidden="false" customHeight="true" outlineLevel="0" collapsed="false">
      <c r="A29" s="21" t="str">
        <f aca="false">IFERROR(INDEX(Sonuçlar!$B$4:$B$253,MATCH($B$4&amp;"#2",Sonuçlar!$O$4:$O$253,0)),"")</f>
        <v>23030002</v>
      </c>
      <c r="B29" s="23" t="str">
        <f aca="false">IFERROR(INDEX(Sonuçlar!$C$4:$C$253,MATCH($B$4&amp;"#2",Sonuçlar!$O$4:$O$253,0)),"")</f>
        <v>(ÖRNEK) Kaan DEMİRTAŞ</v>
      </c>
      <c r="C29" s="21" t="str">
        <f aca="false">IF($B$4="","",IFERROR(IF(INDEX('Jüri Puan Girişi'!$Y$6:$Y$55,MATCH($B$4,'Jüri Puan Girişi'!$A$6:$A$55,0))="","",INDEX('Jüri Puan Girişi'!$Y$6:$Y$55,MATCH($B$4,'Jüri Puan Girişi'!$A$6:$A$55,0))),""))</f>
        <v/>
      </c>
      <c r="D29" s="21" t="str">
        <f aca="false">IF($B$4="","",IFERROR(IF(INDEX('Jüri Puan Girişi'!$Z$6:$Z$55,MATCH($B$4,'Jüri Puan Girişi'!$A$6:$A$55,0))="","",INDEX('Jüri Puan Girişi'!$Z$6:$Z$55,MATCH($B$4,'Jüri Puan Girişi'!$A$6:$A$55,0))),""))</f>
        <v/>
      </c>
      <c r="E29" s="21" t="str">
        <f aca="false">IF($B$4="","",IFERROR(IF(INDEX('Jüri Puan Girişi'!$AA$6:$AA$55,MATCH($B$4,'Jüri Puan Girişi'!$A$6:$A$55,0))="","",INDEX('Jüri Puan Girişi'!$AA$6:$AA$55,MATCH($B$4,'Jüri Puan Girişi'!$A$6:$A$55,0))),""))</f>
        <v/>
      </c>
      <c r="F29" s="21" t="str">
        <f aca="false">IF($B$4="","",IFERROR(IF(INDEX('Jüri Puan Girişi'!$AB$6:$AB$55,MATCH($B$4,'Jüri Puan Girişi'!$A$6:$A$55,0))="","",INDEX('Jüri Puan Girişi'!$AB$6:$AB$55,MATCH($B$4,'Jüri Puan Girişi'!$A$6:$A$55,0))),""))</f>
        <v/>
      </c>
      <c r="G29" s="21" t="str">
        <f aca="false">IF($B$4="","",IFERROR(IF(INDEX('Jüri Puan Girişi'!$AC$6:$AC$55,MATCH($B$4,'Jüri Puan Girişi'!$A$6:$A$55,0))="","",INDEX('Jüri Puan Girişi'!$AC$6:$AC$55,MATCH($B$4,'Jüri Puan Girişi'!$A$6:$A$55,0))),""))</f>
        <v/>
      </c>
      <c r="H29" s="21" t="str">
        <f aca="false">IF($B$4="","",IFERROR(IF(INDEX('Jüri Puan Girişi'!$AD$6:$AD$55,MATCH($B$4,'Jüri Puan Girişi'!$A$6:$A$55,0))="","",INDEX('Jüri Puan Girişi'!$AD$6:$AD$55,MATCH($B$4,'Jüri Puan Girişi'!$A$6:$A$55,0))),""))</f>
        <v/>
      </c>
      <c r="I29" s="21" t="n">
        <f aca="false">IF($B$4="","",IFERROR(IF(INDEX('Jüri Puan Girişi'!$AE$6:$AE$55,MATCH($B$4,'Jüri Puan Girişi'!$A$6:$A$55,0))="","",INDEX('Jüri Puan Girişi'!$AE$6:$AE$55,MATCH($B$4,'Jüri Puan Girişi'!$A$6:$A$55,0))),""))</f>
        <v>0</v>
      </c>
    </row>
    <row r="30" customFormat="false" ht="19.5" hidden="false" customHeight="true" outlineLevel="0" collapsed="false">
      <c r="A30" s="21" t="str">
        <f aca="false">IFERROR(INDEX(Sonuçlar!$B$4:$B$253,MATCH($B$4&amp;"#3",Sonuçlar!$O$4:$O$253,0)),"")</f>
        <v/>
      </c>
      <c r="B30" s="23" t="str">
        <f aca="false">IFERROR(INDEX(Sonuçlar!$C$4:$C$253,MATCH($B$4&amp;"#3",Sonuçlar!$O$4:$O$253,0)),"")</f>
        <v/>
      </c>
      <c r="C30" s="21" t="str">
        <f aca="false">IF($B$4="","",IFERROR(IF(INDEX('Jüri Puan Girişi'!$AH$6:$AH$55,MATCH($B$4,'Jüri Puan Girişi'!$A$6:$A$55,0))="","",INDEX('Jüri Puan Girişi'!$AH$6:$AH$55,MATCH($B$4,'Jüri Puan Girişi'!$A$6:$A$55,0))),""))</f>
        <v/>
      </c>
      <c r="D30" s="21" t="str">
        <f aca="false">IF($B$4="","",IFERROR(IF(INDEX('Jüri Puan Girişi'!$AI$6:$AI$55,MATCH($B$4,'Jüri Puan Girişi'!$A$6:$A$55,0))="","",INDEX('Jüri Puan Girişi'!$AI$6:$AI$55,MATCH($B$4,'Jüri Puan Girişi'!$A$6:$A$55,0))),""))</f>
        <v/>
      </c>
      <c r="E30" s="21" t="str">
        <f aca="false">IF($B$4="","",IFERROR(IF(INDEX('Jüri Puan Girişi'!$AJ$6:$AJ$55,MATCH($B$4,'Jüri Puan Girişi'!$A$6:$A$55,0))="","",INDEX('Jüri Puan Girişi'!$AJ$6:$AJ$55,MATCH($B$4,'Jüri Puan Girişi'!$A$6:$A$55,0))),""))</f>
        <v/>
      </c>
      <c r="F30" s="21" t="str">
        <f aca="false">IF($B$4="","",IFERROR(IF(INDEX('Jüri Puan Girişi'!$AK$6:$AK$55,MATCH($B$4,'Jüri Puan Girişi'!$A$6:$A$55,0))="","",INDEX('Jüri Puan Girişi'!$AK$6:$AK$55,MATCH($B$4,'Jüri Puan Girişi'!$A$6:$A$55,0))),""))</f>
        <v/>
      </c>
      <c r="G30" s="21" t="str">
        <f aca="false">IF($B$4="","",IFERROR(IF(INDEX('Jüri Puan Girişi'!$AL$6:$AL$55,MATCH($B$4,'Jüri Puan Girişi'!$A$6:$A$55,0))="","",INDEX('Jüri Puan Girişi'!$AL$6:$AL$55,MATCH($B$4,'Jüri Puan Girişi'!$A$6:$A$55,0))),""))</f>
        <v/>
      </c>
      <c r="H30" s="21" t="str">
        <f aca="false">IF($B$4="","",IFERROR(IF(INDEX('Jüri Puan Girişi'!$AM$6:$AM$55,MATCH($B$4,'Jüri Puan Girişi'!$A$6:$A$55,0))="","",INDEX('Jüri Puan Girişi'!$AM$6:$AM$55,MATCH($B$4,'Jüri Puan Girişi'!$A$6:$A$55,0))),""))</f>
        <v/>
      </c>
      <c r="I30" s="21" t="str">
        <f aca="false">IF($B$4="","",IFERROR(IF(INDEX('Jüri Puan Girişi'!$AN$6:$AN$55,MATCH($B$4,'Jüri Puan Girişi'!$A$6:$A$55,0))="","",INDEX('Jüri Puan Girişi'!$AN$6:$AN$55,MATCH($B$4,'Jüri Puan Girişi'!$A$6:$A$55,0))),""))</f>
        <v/>
      </c>
    </row>
    <row r="31" customFormat="false" ht="19.5" hidden="false" customHeight="true" outlineLevel="0" collapsed="false">
      <c r="A31" s="21" t="str">
        <f aca="false">IFERROR(INDEX(Sonuçlar!$B$4:$B$253,MATCH($B$4&amp;"#4",Sonuçlar!$O$4:$O$253,0)),"")</f>
        <v/>
      </c>
      <c r="B31" s="23" t="str">
        <f aca="false">IFERROR(INDEX(Sonuçlar!$C$4:$C$253,MATCH($B$4&amp;"#4",Sonuçlar!$O$4:$O$253,0)),"")</f>
        <v/>
      </c>
      <c r="C31" s="21" t="str">
        <f aca="false">IF($B$4="","",IFERROR(IF(INDEX('Jüri Puan Girişi'!$AQ$6:$AQ$55,MATCH($B$4,'Jüri Puan Girişi'!$A$6:$A$55,0))="","",INDEX('Jüri Puan Girişi'!$AQ$6:$AQ$55,MATCH($B$4,'Jüri Puan Girişi'!$A$6:$A$55,0))),""))</f>
        <v/>
      </c>
      <c r="D31" s="21" t="str">
        <f aca="false">IF($B$4="","",IFERROR(IF(INDEX('Jüri Puan Girişi'!$AR$6:$AR$55,MATCH($B$4,'Jüri Puan Girişi'!$A$6:$A$55,0))="","",INDEX('Jüri Puan Girişi'!$AR$6:$AR$55,MATCH($B$4,'Jüri Puan Girişi'!$A$6:$A$55,0))),""))</f>
        <v/>
      </c>
      <c r="E31" s="21" t="str">
        <f aca="false">IF($B$4="","",IFERROR(IF(INDEX('Jüri Puan Girişi'!$AS$6:$AS$55,MATCH($B$4,'Jüri Puan Girişi'!$A$6:$A$55,0))="","",INDEX('Jüri Puan Girişi'!$AS$6:$AS$55,MATCH($B$4,'Jüri Puan Girişi'!$A$6:$A$55,0))),""))</f>
        <v/>
      </c>
      <c r="F31" s="21" t="str">
        <f aca="false">IF($B$4="","",IFERROR(IF(INDEX('Jüri Puan Girişi'!$AT$6:$AT$55,MATCH($B$4,'Jüri Puan Girişi'!$A$6:$A$55,0))="","",INDEX('Jüri Puan Girişi'!$AT$6:$AT$55,MATCH($B$4,'Jüri Puan Girişi'!$A$6:$A$55,0))),""))</f>
        <v/>
      </c>
      <c r="G31" s="21" t="str">
        <f aca="false">IF($B$4="","",IFERROR(IF(INDEX('Jüri Puan Girişi'!$AU$6:$AU$55,MATCH($B$4,'Jüri Puan Girişi'!$A$6:$A$55,0))="","",INDEX('Jüri Puan Girişi'!$AU$6:$AU$55,MATCH($B$4,'Jüri Puan Girişi'!$A$6:$A$55,0))),""))</f>
        <v/>
      </c>
      <c r="H31" s="21" t="str">
        <f aca="false">IF($B$4="","",IFERROR(IF(INDEX('Jüri Puan Girişi'!$AV$6:$AV$55,MATCH($B$4,'Jüri Puan Girişi'!$A$6:$A$55,0))="","",INDEX('Jüri Puan Girişi'!$AV$6:$AV$55,MATCH($B$4,'Jüri Puan Girişi'!$A$6:$A$55,0))),""))</f>
        <v/>
      </c>
      <c r="I31" s="21" t="str">
        <f aca="false">IF($B$4="","",IFERROR(IF(INDEX('Jüri Puan Girişi'!$AW$6:$AW$55,MATCH($B$4,'Jüri Puan Girişi'!$A$6:$A$55,0))="","",INDEX('Jüri Puan Girişi'!$AW$6:$AW$55,MATCH($B$4,'Jüri Puan Girişi'!$A$6:$A$55,0))),""))</f>
        <v/>
      </c>
    </row>
    <row r="32" customFormat="false" ht="19.5" hidden="false" customHeight="true" outlineLevel="0" collapsed="false">
      <c r="A32" s="21" t="str">
        <f aca="false">IFERROR(INDEX(Sonuçlar!$B$4:$B$253,MATCH($B$4&amp;"#5",Sonuçlar!$O$4:$O$253,0)),"")</f>
        <v/>
      </c>
      <c r="B32" s="23" t="str">
        <f aca="false">IFERROR(INDEX(Sonuçlar!$C$4:$C$253,MATCH($B$4&amp;"#5",Sonuçlar!$O$4:$O$253,0)),"")</f>
        <v/>
      </c>
      <c r="C32" s="21" t="str">
        <f aca="false">IF($B$4="","",IFERROR(IF(INDEX('Jüri Puan Girişi'!$AZ$6:$AZ$55,MATCH($B$4,'Jüri Puan Girişi'!$A$6:$A$55,0))="","",INDEX('Jüri Puan Girişi'!$AZ$6:$AZ$55,MATCH($B$4,'Jüri Puan Girişi'!$A$6:$A$55,0))),""))</f>
        <v/>
      </c>
      <c r="D32" s="21" t="str">
        <f aca="false">IF($B$4="","",IFERROR(IF(INDEX('Jüri Puan Girişi'!$BA$6:$BA$55,MATCH($B$4,'Jüri Puan Girişi'!$A$6:$A$55,0))="","",INDEX('Jüri Puan Girişi'!$BA$6:$BA$55,MATCH($B$4,'Jüri Puan Girişi'!$A$6:$A$55,0))),""))</f>
        <v/>
      </c>
      <c r="E32" s="21" t="str">
        <f aca="false">IF($B$4="","",IFERROR(IF(INDEX('Jüri Puan Girişi'!$BB$6:$BB$55,MATCH($B$4,'Jüri Puan Girişi'!$A$6:$A$55,0))="","",INDEX('Jüri Puan Girişi'!$BB$6:$BB$55,MATCH($B$4,'Jüri Puan Girişi'!$A$6:$A$55,0))),""))</f>
        <v/>
      </c>
      <c r="F32" s="21" t="str">
        <f aca="false">IF($B$4="","",IFERROR(IF(INDEX('Jüri Puan Girişi'!$BC$6:$BC$55,MATCH($B$4,'Jüri Puan Girişi'!$A$6:$A$55,0))="","",INDEX('Jüri Puan Girişi'!$BC$6:$BC$55,MATCH($B$4,'Jüri Puan Girişi'!$A$6:$A$55,0))),""))</f>
        <v/>
      </c>
      <c r="G32" s="21" t="str">
        <f aca="false">IF($B$4="","",IFERROR(IF(INDEX('Jüri Puan Girişi'!$BD$6:$BD$55,MATCH($B$4,'Jüri Puan Girişi'!$A$6:$A$55,0))="","",INDEX('Jüri Puan Girişi'!$BD$6:$BD$55,MATCH($B$4,'Jüri Puan Girişi'!$A$6:$A$55,0))),""))</f>
        <v/>
      </c>
      <c r="H32" s="21" t="str">
        <f aca="false">IF($B$4="","",IFERROR(IF(INDEX('Jüri Puan Girişi'!$BE$6:$BE$55,MATCH($B$4,'Jüri Puan Girişi'!$A$6:$A$55,0))="","",INDEX('Jüri Puan Girişi'!$BE$6:$BE$55,MATCH($B$4,'Jüri Puan Girişi'!$A$6:$A$55,0))),""))</f>
        <v/>
      </c>
      <c r="I32" s="21" t="str">
        <f aca="false">IF($B$4="","",IFERROR(IF(INDEX('Jüri Puan Girişi'!$BF$6:$BF$55,MATCH($B$4,'Jüri Puan Girişi'!$A$6:$A$55,0))="","",INDEX('Jüri Puan Girişi'!$BF$6:$BF$55,MATCH($B$4,'Jüri Puan Girişi'!$A$6:$A$55,0))),""))</f>
        <v/>
      </c>
    </row>
    <row r="34" customFormat="false" ht="15" hidden="false" customHeight="true" outlineLevel="0" collapsed="false">
      <c r="A34" s="35" t="s">
        <v>308</v>
      </c>
      <c r="B34" s="35"/>
      <c r="C34" s="35"/>
      <c r="D34" s="35"/>
      <c r="E34" s="35"/>
      <c r="F34" s="35"/>
      <c r="G34" s="35"/>
      <c r="H34" s="35"/>
      <c r="I34" s="35"/>
    </row>
    <row r="35" customFormat="false" ht="21.75" hidden="false" customHeight="true" outlineLevel="0" collapsed="false">
      <c r="A35" s="36"/>
      <c r="B35" s="36"/>
      <c r="C35" s="36"/>
      <c r="D35" s="36"/>
      <c r="E35" s="36"/>
      <c r="F35" s="36"/>
      <c r="G35" s="36"/>
      <c r="H35" s="36"/>
      <c r="I35" s="36"/>
    </row>
    <row r="36" customFormat="false" ht="21.75" hidden="false" customHeight="true" outlineLevel="0" collapsed="false">
      <c r="A36" s="36"/>
      <c r="B36" s="36"/>
      <c r="C36" s="36"/>
      <c r="D36" s="36"/>
      <c r="E36" s="36"/>
      <c r="F36" s="36"/>
      <c r="G36" s="36"/>
      <c r="H36" s="36"/>
      <c r="I36" s="36"/>
    </row>
    <row r="37" customFormat="false" ht="21.75" hidden="false" customHeight="true" outlineLevel="0" collapsed="false">
      <c r="A37" s="36"/>
      <c r="B37" s="36"/>
      <c r="C37" s="36"/>
      <c r="D37" s="36"/>
      <c r="E37" s="36"/>
      <c r="F37" s="36"/>
      <c r="G37" s="36"/>
      <c r="H37" s="36"/>
      <c r="I37" s="36"/>
    </row>
    <row r="39" customFormat="false" ht="21.75" hidden="false" customHeight="true" outlineLevel="0" collapsed="false">
      <c r="A39" s="18" t="s">
        <v>309</v>
      </c>
      <c r="B39" s="18"/>
      <c r="C39" s="18"/>
      <c r="D39" s="18"/>
      <c r="E39" s="18"/>
      <c r="F39" s="18"/>
      <c r="G39" s="18"/>
      <c r="H39" s="18"/>
      <c r="I39" s="18"/>
    </row>
  </sheetData>
  <sheetProtection sheet="true" formatCells="false"/>
  <mergeCells count="24">
    <mergeCell ref="A1:I1"/>
    <mergeCell ref="A2:I2"/>
    <mergeCell ref="C4:I4"/>
    <mergeCell ref="B5:I5"/>
    <mergeCell ref="B6:I6"/>
    <mergeCell ref="B7:I7"/>
    <mergeCell ref="B8:I8"/>
    <mergeCell ref="B9:I9"/>
    <mergeCell ref="A11:I11"/>
    <mergeCell ref="A19:I19"/>
    <mergeCell ref="A20:B20"/>
    <mergeCell ref="F20:I20"/>
    <mergeCell ref="A21:B21"/>
    <mergeCell ref="F21:I21"/>
    <mergeCell ref="A22:B22"/>
    <mergeCell ref="F22:I22"/>
    <mergeCell ref="A23:B23"/>
    <mergeCell ref="F23:I23"/>
    <mergeCell ref="A24:B24"/>
    <mergeCell ref="F24:I24"/>
    <mergeCell ref="A26:I26"/>
    <mergeCell ref="A34:I34"/>
    <mergeCell ref="A35:I37"/>
    <mergeCell ref="A39:I39"/>
  </mergeCells>
  <printOptions headings="false" gridLines="false" gridLinesSet="true" horizontalCentered="false" verticalCentered="false"/>
  <pageMargins left="0.4" right="0.4" top="0.5" bottom="0.5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EK-6 · Proje Formu</oddHeader>
    <oddFooter>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2026-09-10T11:40:45Z</dcterms:created>
  <dc:creator>openpyxl</dc:creator>
  <dc:description/>
  <dc:language>en-US</dc:language>
  <cp:lastModifiedBy>Nursena BAYĞIN</cp:lastModifiedBy>
  <dcterms:modified xsi:type="dcterms:W3CDTF">2026-09-15T11:35:54Z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